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\ฝึกอบรม\Green2569\AI\"/>
    </mc:Choice>
  </mc:AlternateContent>
  <xr:revisionPtr revIDLastSave="0" documentId="8_{4C8C4892-6E25-48DA-94C9-35D80AF50F47}" xr6:coauthVersionLast="47" xr6:coauthVersionMax="47" xr10:uidLastSave="{00000000-0000-0000-0000-000000000000}"/>
  <bookViews>
    <workbookView xWindow="23880" yWindow="-120" windowWidth="20730" windowHeight="11160" activeTab="1" xr2:uid="{AAE3C289-06C7-4B8C-9538-252C77999863}"/>
  </bookViews>
  <sheets>
    <sheet name="2567" sheetId="5" r:id="rId1"/>
    <sheet name="2568" sheetId="6" r:id="rId2"/>
  </sheets>
  <definedNames>
    <definedName name="_xlnm.Print_Area" localSheetId="0">#N/A</definedName>
    <definedName name="_xlnm.Print_Area" localSheetId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5" l="1"/>
  <c r="K13" i="5"/>
  <c r="C18" i="5"/>
  <c r="C17" i="5"/>
  <c r="O33" i="5"/>
  <c r="F18" i="6"/>
  <c r="B18" i="6"/>
  <c r="F17" i="6"/>
  <c r="Q16" i="6"/>
  <c r="G16" i="6"/>
  <c r="Q15" i="6"/>
  <c r="G15" i="6" s="1"/>
  <c r="Q14" i="6"/>
  <c r="G14" i="6"/>
  <c r="Q13" i="6"/>
  <c r="G13" i="6"/>
  <c r="Q12" i="6"/>
  <c r="G12" i="6"/>
  <c r="Q11" i="6"/>
  <c r="G11" i="6" s="1"/>
  <c r="H11" i="6" s="1"/>
  <c r="Q10" i="6"/>
  <c r="G10" i="6" s="1"/>
  <c r="H10" i="6" s="1"/>
  <c r="Q9" i="6"/>
  <c r="G9" i="6" s="1"/>
  <c r="H9" i="6" s="1"/>
  <c r="Q8" i="6"/>
  <c r="G8" i="6" s="1"/>
  <c r="H8" i="6" s="1"/>
  <c r="Q7" i="6"/>
  <c r="G7" i="6" s="1"/>
  <c r="H7" i="6" s="1"/>
  <c r="Q6" i="6"/>
  <c r="G6" i="6" s="1"/>
  <c r="H6" i="6" s="1"/>
  <c r="Q5" i="6"/>
  <c r="G5" i="6" s="1"/>
  <c r="Q11" i="5"/>
  <c r="C11" i="6" s="1"/>
  <c r="G11" i="5"/>
  <c r="H11" i="5" s="1"/>
  <c r="Q6" i="5"/>
  <c r="Q7" i="5"/>
  <c r="Q8" i="5"/>
  <c r="Q9" i="5"/>
  <c r="Q10" i="5"/>
  <c r="Q12" i="5"/>
  <c r="Q13" i="5"/>
  <c r="Q14" i="5"/>
  <c r="Q15" i="5"/>
  <c r="Q16" i="5"/>
  <c r="Q5" i="5"/>
  <c r="B18" i="5"/>
  <c r="D18" i="5"/>
  <c r="E16" i="5"/>
  <c r="F18" i="5"/>
  <c r="D17" i="5"/>
  <c r="B17" i="5"/>
  <c r="E15" i="5"/>
  <c r="E14" i="5"/>
  <c r="E13" i="5"/>
  <c r="E12" i="5"/>
  <c r="J11" i="5"/>
  <c r="I11" i="5"/>
  <c r="E11" i="5"/>
  <c r="K11" i="5"/>
  <c r="E10" i="5"/>
  <c r="E9" i="5"/>
  <c r="E8" i="5"/>
  <c r="E7" i="5"/>
  <c r="E6" i="5"/>
  <c r="E5" i="5"/>
  <c r="E18" i="5" s="1"/>
  <c r="E17" i="5"/>
  <c r="H5" i="6" l="1"/>
  <c r="C5" i="6"/>
  <c r="J5" i="6" s="1"/>
  <c r="G5" i="5"/>
  <c r="G16" i="5"/>
  <c r="C16" i="6"/>
  <c r="G15" i="5"/>
  <c r="C15" i="6"/>
  <c r="G14" i="5"/>
  <c r="C14" i="6"/>
  <c r="G13" i="5"/>
  <c r="C13" i="6"/>
  <c r="G12" i="5"/>
  <c r="C12" i="6"/>
  <c r="G10" i="5"/>
  <c r="C10" i="6"/>
  <c r="C9" i="6"/>
  <c r="G9" i="5"/>
  <c r="C8" i="6"/>
  <c r="G8" i="5"/>
  <c r="C7" i="6"/>
  <c r="G7" i="5"/>
  <c r="C6" i="6"/>
  <c r="G6" i="5"/>
  <c r="D11" i="6"/>
  <c r="E11" i="6"/>
  <c r="J16" i="6"/>
  <c r="G18" i="6"/>
  <c r="G17" i="6"/>
  <c r="I5" i="6"/>
  <c r="J6" i="6"/>
  <c r="I6" i="6"/>
  <c r="J7" i="6"/>
  <c r="I7" i="6"/>
  <c r="J8" i="6"/>
  <c r="I8" i="6"/>
  <c r="J9" i="6"/>
  <c r="I9" i="6"/>
  <c r="J10" i="6"/>
  <c r="I10" i="6"/>
  <c r="J11" i="6"/>
  <c r="I11" i="6"/>
  <c r="K11" i="6" s="1"/>
  <c r="J12" i="6"/>
  <c r="I12" i="6"/>
  <c r="H12" i="6"/>
  <c r="J13" i="6"/>
  <c r="I13" i="6"/>
  <c r="H13" i="6"/>
  <c r="J14" i="6"/>
  <c r="I14" i="6"/>
  <c r="H14" i="6"/>
  <c r="J15" i="6"/>
  <c r="I15" i="6"/>
  <c r="H15" i="6"/>
  <c r="I16" i="6"/>
  <c r="H16" i="6"/>
  <c r="I6" i="5" l="1"/>
  <c r="K6" i="5" s="1"/>
  <c r="J6" i="5"/>
  <c r="H6" i="5"/>
  <c r="D6" i="6"/>
  <c r="E6" i="6"/>
  <c r="K6" i="6" s="1"/>
  <c r="H7" i="5"/>
  <c r="J7" i="5"/>
  <c r="I7" i="5"/>
  <c r="K7" i="5" s="1"/>
  <c r="D7" i="6"/>
  <c r="E7" i="6"/>
  <c r="K7" i="6" s="1"/>
  <c r="H8" i="5"/>
  <c r="J8" i="5"/>
  <c r="I8" i="5"/>
  <c r="K8" i="5" s="1"/>
  <c r="D8" i="6"/>
  <c r="E8" i="6"/>
  <c r="K8" i="6" s="1"/>
  <c r="H9" i="5"/>
  <c r="J9" i="5"/>
  <c r="I9" i="5"/>
  <c r="K9" i="5" s="1"/>
  <c r="D9" i="6"/>
  <c r="E9" i="6"/>
  <c r="K9" i="6" s="1"/>
  <c r="D10" i="6"/>
  <c r="E10" i="6"/>
  <c r="K10" i="6" s="1"/>
  <c r="H10" i="5"/>
  <c r="J10" i="5"/>
  <c r="I10" i="5"/>
  <c r="K10" i="5" s="1"/>
  <c r="D12" i="6"/>
  <c r="E12" i="6"/>
  <c r="K12" i="6" s="1"/>
  <c r="H12" i="5"/>
  <c r="J12" i="5"/>
  <c r="I12" i="5"/>
  <c r="K12" i="5" s="1"/>
  <c r="D13" i="6"/>
  <c r="E13" i="6"/>
  <c r="K13" i="6" s="1"/>
  <c r="H13" i="5"/>
  <c r="J13" i="5"/>
  <c r="I13" i="5"/>
  <c r="D14" i="6"/>
  <c r="E14" i="6"/>
  <c r="K14" i="6" s="1"/>
  <c r="H14" i="5"/>
  <c r="J14" i="5"/>
  <c r="I14" i="5"/>
  <c r="K14" i="5" s="1"/>
  <c r="D15" i="6"/>
  <c r="E15" i="6"/>
  <c r="K15" i="6" s="1"/>
  <c r="H15" i="5"/>
  <c r="J15" i="5"/>
  <c r="I15" i="5"/>
  <c r="K15" i="5" s="1"/>
  <c r="D16" i="6"/>
  <c r="E16" i="6"/>
  <c r="K16" i="6" s="1"/>
  <c r="H16" i="5"/>
  <c r="J16" i="5"/>
  <c r="I16" i="5"/>
  <c r="K16" i="5" s="1"/>
  <c r="G18" i="5"/>
  <c r="J18" i="5" s="1"/>
  <c r="J5" i="5"/>
  <c r="I5" i="5"/>
  <c r="H5" i="5"/>
  <c r="G17" i="5"/>
  <c r="D5" i="6"/>
  <c r="C18" i="6"/>
  <c r="J18" i="6" s="1"/>
  <c r="C17" i="6"/>
  <c r="E5" i="6"/>
  <c r="K5" i="6" s="1"/>
  <c r="I18" i="6"/>
  <c r="I17" i="6"/>
  <c r="H18" i="6"/>
  <c r="H17" i="6"/>
  <c r="J17" i="6"/>
  <c r="E18" i="6" l="1"/>
  <c r="K18" i="6" s="1"/>
  <c r="E17" i="6"/>
  <c r="K17" i="6" s="1"/>
  <c r="D18" i="6"/>
  <c r="D17" i="6"/>
  <c r="J17" i="5"/>
  <c r="I17" i="5"/>
  <c r="K17" i="5" s="1"/>
  <c r="H18" i="5"/>
  <c r="H17" i="5"/>
  <c r="I18" i="5"/>
  <c r="K18" i="5" s="1"/>
</calcChain>
</file>

<file path=xl/sharedStrings.xml><?xml version="1.0" encoding="utf-8"?>
<sst xmlns="http://schemas.openxmlformats.org/spreadsheetml/2006/main" count="262" uniqueCount="123">
  <si>
    <t>แบบฟอร์ม 3.2(1)</t>
  </si>
  <si>
    <t xml:space="preserve">บันทึกปริมาณการใช้ไฟฟ้า </t>
  </si>
  <si>
    <t>เดือน</t>
  </si>
  <si>
    <t>ปริมาณการใช้ไฟฟ้าปี 2566</t>
  </si>
  <si>
    <t>ปริมาณการใช้ไฟฟ้าปี 2567</t>
  </si>
  <si>
    <t>ร้อยละปริมาณการใช้ไฟฟ้า</t>
  </si>
  <si>
    <t>ป้อนข้อมูลตรงนี้</t>
  </si>
  <si>
    <t>จำนวนคน</t>
  </si>
  <si>
    <t xml:space="preserve"> (kwh)ปี2566 </t>
  </si>
  <si>
    <t>ค่าไฟฟ้า/เดือน (บาท)</t>
  </si>
  <si>
    <t>(kwh/คน) ปี2566</t>
  </si>
  <si>
    <t>(kwh) ปี 2567</t>
  </si>
  <si>
    <t>(kwh/คน)ปี 2567</t>
  </si>
  <si>
    <t>(kwh)ปี 2567</t>
  </si>
  <si>
    <t>ข้อมูล1(หลัง)</t>
  </si>
  <si>
    <t>ข้อมูล2(ก่อน)</t>
  </si>
  <si>
    <t>ม.ค.</t>
  </si>
  <si>
    <t>มกราคม</t>
  </si>
  <si>
    <t>ก.พ.</t>
  </si>
  <si>
    <t>กุมภาพันธ์</t>
  </si>
  <si>
    <t>มี.ค.</t>
  </si>
  <si>
    <t>มีนาคม</t>
  </si>
  <si>
    <t>เม.ย.</t>
  </si>
  <si>
    <t>เมษายน</t>
  </si>
  <si>
    <t>พ.ค.</t>
  </si>
  <si>
    <t>พฤษภาคม</t>
  </si>
  <si>
    <t>มิ.ย.</t>
  </si>
  <si>
    <t>มิถุนายน</t>
  </si>
  <si>
    <t>ก.ค.</t>
  </si>
  <si>
    <t>กรกฎาคม</t>
  </si>
  <si>
    <t>ส.ค.</t>
  </si>
  <si>
    <t>สิงหาคม</t>
  </si>
  <si>
    <t>ก.ย.</t>
  </si>
  <si>
    <t>กันยายน</t>
  </si>
  <si>
    <t>ต.ค.</t>
  </si>
  <si>
    <t>ตุลาคม</t>
  </si>
  <si>
    <t>พ.ย.</t>
  </si>
  <si>
    <t>พฤศจิกายน</t>
  </si>
  <si>
    <t>ธ.ค.</t>
  </si>
  <si>
    <t>ธันวาคม</t>
  </si>
  <si>
    <t>เฉลี่ย</t>
  </si>
  <si>
    <t>รวม</t>
  </si>
  <si>
    <r>
      <rPr>
        <b/>
        <sz val="16"/>
        <color rgb="FF000000"/>
        <rFont val="Cordia New"/>
      </rPr>
      <t xml:space="preserve">สรุปปริมาณการใช้ไฟฟ้า
</t>
    </r>
    <r>
      <rPr>
        <sz val="16"/>
        <color rgb="FF000000"/>
        <rFont val="Cordia New"/>
      </rPr>
      <t>1. ปริมาณไฟฟ้าสะสมตั้งแต่เดือน มกราคม ถึง ธันวาคม ปี 2567 เท่ากับ 385,146.40 kwh ลดลงจาก ปี 2566 ในช่วงเวลาเดียวกัน เท่ากับ 408,020.96 kwh  คิดเป็น  -5.6 %
2. ปริมาณไฟฟ้าต่อคนสะสมตั้งแต่เดือน มกราคม ถึง ธันวาคม ปี 2567 เท่ากับ 4,054.17 kwh/คน ลดลงจาก ปี 2566 ในช่วงเวลาเดียวกัน เท่ากับ 4,340.65 kwh/คน  คิดเป็น  -6.6 %
3. ปริมาณไฟฟ้าเฉลี่ยตั้งแต่เดือน มกราคม ถึง ธันวาคม ปี 2567 เท่ากับ  32,095.53 kwh ลดลงจาก ปี 2566 ในช่วงเวลาเดียวกัน เท่ากับ  34,001.75 kwh  คิดเป็น  -5.6 %
4. ปริมาณไฟฟ้าต่อคนเฉลี่ยตั้งแต่เดือน มกราคม ถึง ธันวาคม ปี 2567 เท่ากับ  337.85 kwh/คน ลดลงจาก ปี 2566 ในช่วงเวลาเดียวกัน เท่ากับ  361.72 kwh/คน  คิดเป็น  -6.6 %</t>
    </r>
  </si>
  <si>
    <t>การวิเคราะห์ข้อมูลและสาเหตุ (เป้าหมาย : การใช้ไฟฟ้าลดลง  1 % จากปี 2566)</t>
  </si>
  <si>
    <t>เดือนมกราคม 2567</t>
  </si>
  <si>
    <t>รายละเอียด :</t>
  </si>
  <si>
    <t xml:space="preserve">ผลการใช้ไฟฟ้า ประจำเดือน มกราคม 2567 มีการใช้ไฟฟ้า 16,036.40 kwh คิดเป็นค่าไฟ 86,917.29 บาท โดยเฉลี่ยการใช้ไฟฟ้าต่อคน เท่ากับ 168.80 kwh/คน เมื่อเทียบกับปี 2566 มีการใช้ไฟฟ้าต่อคน เท่ากับ 63.83 kwh/คน พบว่ามีการใช้ไฟฟ้าต่อคน เพิ่มขึ้นเท่ากับ 164.5 % </t>
  </si>
  <si>
    <t>วิเคราะห์สาเหตุ :</t>
  </si>
  <si>
    <t>มีการจัดประชุม กิจกรรมจำนวนมากจากหน่วยงานภายในและหน่วยงานภายนอก รวมถึงการใช้เครื่องปรับอากาศต่อเนื่อง</t>
  </si>
  <si>
    <t>แนวทางจัดการ :</t>
  </si>
  <si>
    <t>กำหนดมาตรฐานการใช้ห้องประชุม เปิดแอร์เฉพาะช่วงใช้งาน ปิดระบบไฟฟ้าทันทีหลังเลิกกิจกรรม และติดสัญลักษณ์รณรงค์ประหยัดไฟบริเวณสวิตช์ไฟ</t>
  </si>
  <si>
    <t xml:space="preserve">เดือนกุมภาพันธ์ 2567      </t>
  </si>
  <si>
    <t xml:space="preserve">ผลการใช้ไฟฟ้า ประจำเดือน กุมภาพันธ์ 2567 มีการใช้ไฟฟ้า 22,663.60 kwh คิดเป็นค่าไฟ 122,836.71 บาท โดยเฉลี่ยการใช้ไฟฟ้าต่อคน เท่ากับ 238.56 kwh/คน เมื่อเทียบกับปี 2566 มีการใช้ไฟฟ้าต่อคน เท่ากับ 293.77 kwh/คน พบว่ามีการใช้ไฟฟ้าต่อคน ลดลงเท่ากับ 18.8 % </t>
  </si>
  <si>
    <t>เนื่องจากบุคลากรมีพฤติกรรมการใช้ไฟดีขึ้น มีการควบคุมการเปิดไฟและแอร์ และช่วยกันตรวจเช็คปิดไฟดวงที่ไม่ได้ใช้งาน</t>
  </si>
  <si>
    <t>ติดสัญลักษณ์รณรงค์ประหยัดไฟบริเวณสวิตช์ไฟ และมีการมอบหมายหน้าที่ดูแลการประหยัดพลังงานในแต่ละห้องของหน่วยงาน ให้มีผู้ตรวจสอบ</t>
  </si>
  <si>
    <t xml:space="preserve">เดือนมีนาคม 2567        </t>
  </si>
  <si>
    <t xml:space="preserve">ผลการใช้ไฟฟ้า ประจำเดือน มีนาคม 2567 มีการใช้ไฟฟ้า 34,897.40 kwh คิดเป็นค่าไฟ 189,143.91 บาท โดยเฉลี่ยการใช้ไฟฟ้าต่อคน เท่ากับ 367.34 kwh/คน เมื่อเทียบกับปี 2566 มีการใช้ไฟฟ้าต่อคน เท่ากับ 383.04 kwh/คน พบว่ามีการใช้ไฟฟ้าต่อคน ลดลงเท่ากับ 4.1 % </t>
  </si>
  <si>
    <t>เนื่องจากบุคลากรมีพฤติกรรมการใช้ไฟดีขึ้น มีการควบคุมการเปิดไฟและแอร์ และช่วยกันตรวจเช็คปิดไฟดวงที่ไม่ได้ใช้งาน ถึงแม้จะมีการใช้ห้องประชุมและการใช้เครื่องปรับอากาศอย่างต่อเนื่อง</t>
  </si>
  <si>
    <t xml:space="preserve">เดือนเมษายน 2567        </t>
  </si>
  <si>
    <t xml:space="preserve">ผลการใช้ไฟฟ้า ประจำเดือน เมษยายน 2567 มีการใช้ไฟฟ้า 38,465.80 kwh คิดเป็นค่าไฟ 208,484.64 บาท โดยเฉลี่ยการใช้ไฟฟ้าต่อคน เท่ากับ 404.90 kwh/คน เมื่อเทียบกับปี 2566 มีการใช้ไฟฟ้าต่อคน เท่ากับ 398.21 kwh/คน พบว่ามีการใช้ไฟฟ้าต่อคน เพิ่มขึ้นเท่ากับ 1.7 % </t>
  </si>
  <si>
    <t>มีการจัดประชุม กิจกรรมจากหน่วยงานภายในและหน่วยงานภายนอก รวมถึงการใช้เครื่องปรับอากาศต่อเนื่องซึ่งเกิดจากอุณภูมิที่สูงขึ้น</t>
  </si>
  <si>
    <t xml:space="preserve">เดือนพฤษภาคม 2567        </t>
  </si>
  <si>
    <t xml:space="preserve">ผลการใช้ไฟฟ้า ประจำเดือน พฤษภาคม 2567 มีการใช้ไฟฟ้า 37,366.40 kwh คิดเป็นค่าไฟ 202,525.89 บาท โดยเฉลี่ยการใช้ไฟฟ้าต่อคน เท่ากับ 393.33 kwh/คน เมื่อเทียบกับปี 2566 มีการใช้ไฟฟ้าต่อคน เท่ากับ 441.54 kwh/คน พบว่ามีการใช้ไฟฟ้าต่อคน ลดลงเท่ากับ 10.9 % </t>
  </si>
  <si>
    <t>มีการควบคุมการเปิดไฟและแอร์เข้มงวดขึ้น และสร้างความตระหนักให้บุคลากรมีส่วนร่วมมากขึ้น</t>
  </si>
  <si>
    <t>ติดสัญลักษณ์รณรงค์ประหยัดไฟบริเวณสวิตช์ไฟ และมีการมอบหมายหน้าที่ดูแลการประหยัดพลังงาน และสรุปผลการใช้ไฟให้บุคลากรรับทราบทุกเดือน</t>
  </si>
  <si>
    <t xml:space="preserve">เดือนมิถุนายน 2567        </t>
  </si>
  <si>
    <t xml:space="preserve">ผลการใช้ไฟฟ้า ประจำเดือน มิถุนายน 2567 มีการใช้ไฟฟ้า 37,150.40 kwh คิดเป็นค่าไฟ 201,355.17 บาท โดยเฉลี่ยการใช้ไฟฟ้าต่อคน เท่ากับ 391.06 kwh/คน เมื่อเทียบกับปี 2566 มีการใช้ไฟฟ้าต่อคน เท่ากับ 444.23 kwh/คน พบว่ามีการใช้ไฟฟ้าต่อคน ลดลงเท่ากับ 12.0 % </t>
  </si>
  <si>
    <t>เดือนกรกฎาคม 2567</t>
  </si>
  <si>
    <t xml:space="preserve">ผลการใช้ไฟฟ้า ประจำเดือน กรกฎาคม 2567 มีการใช้ไฟฟ้า 41,176.00 kwh คิดเป็นค่าไฟ 223,173.92 บาท โดยเฉลี่ยการใช้ไฟฟ้าต่อคน เท่ากับ 433.43 kwh/คน เมื่อเทียบกับปี 2566 มีการใช้ไฟฟ้าต่อคน เท่ากับ 488.46 kwh/คน พบว่ามีการใช้ไฟฟ้าต่อคน ลดลงเท่ากับ 11.3 % </t>
  </si>
  <si>
    <t xml:space="preserve">เดือนสิงหาคม 2567      </t>
  </si>
  <si>
    <t xml:space="preserve">ผลการใช้ไฟฟ้า ประจำเดือน สิงหาคม 2567 มีการใช้ไฟฟ้า 37,746.40 kwh คิดเป็นค่าไฟ 204,585.49 บาท โดยเฉลี่ยการใช้ไฟฟ้าต่อคน เท่ากับ 397.33 kwh/คน เมื่อเทียบกับปี 2566 มีการใช้ไฟฟ้าต่อคน เท่ากับ 422.66 kwh/คน พบว่ามีการใช้ไฟฟ้าต่อคน ลดลงเท่ากับ 6.0 % </t>
  </si>
  <si>
    <t>ติดสัญลักษณ์รณรงค์ประหยัดไฟบริเวณสวิตช์ไฟ และมีการมอบหมายหน้าที่ดูแลการประหยัดพลังงาน สรุปผลการใช้ไฟให้บุคลากรรับทราบทุกเดือน และจัดประกวดแผนกประหยัดไฟดีเด่น</t>
  </si>
  <si>
    <t xml:space="preserve">เดือนกันยายน 2567        </t>
  </si>
  <si>
    <t xml:space="preserve">ผลการใช้ไฟฟ้า ประจำเดือน กันยายน 2567 มีการใช้ไฟฟ้า 36,836.00 kwh คิดเป็นค่าไฟ 199,645.70 บาท โดยเฉลี่ยการใช้ไฟฟ้าต่อคน เท่ากับ 387.74 kwh/คน เมื่อเทียบกับปี 2566 มีการใช้ไฟฟ้าต่อคน เท่ากับ 430.58 kwh/คน พบว่ามีการใช้ไฟฟ้าต่อคน ลดลงเท่ากับ 9.9 % </t>
  </si>
  <si>
    <t xml:space="preserve">เดือนตุลาคม 2567        </t>
  </si>
  <si>
    <t xml:space="preserve">ผลการใช้ไฟฟ้า ประจำเดือน ตุลาคม 2567 มีการใช้ไฟฟ้า 32,364.20 kwh คิดเป็นค่าไฟ 175,413.96 บาท โดยเฉลี่ยการใช้ไฟฟ้าต่อคน เท่ากับ 340.68 kwh/คน เมื่อเทียบกับปี 2566 มีการใช้ไฟฟ้าต่อคน เท่ากับ 366.59 kwh/คน พบว่ามีการใช้ไฟฟ้าต่อคน ลดลงเท่ากับ 7.1 % </t>
  </si>
  <si>
    <t xml:space="preserve">เดือนพฤศจิกายน 2567        </t>
  </si>
  <si>
    <t xml:space="preserve">ผลการใช้ไฟฟ้า ประจำเดือน พฤศจิกายน 2567 มีการใช้ไฟฟ้า 23,816.00 kwh คิดเป็นค่าไฟ 129,082.72 บาท โดยเฉลี่ยการใช้ไฟฟ้าต่อคน เท่ากับ 250.69 kwh/คน เมื่อเทียบกับปี 2566 มีการใช้ไฟฟ้าต่อคน เท่ากับ 285.57 kwh/คน พบว่ามีการใช้ไฟฟ้าต่อคน ลดลงเท่ากับ 12.2 % </t>
  </si>
  <si>
    <t xml:space="preserve">เดือนธันวาคม 2567        </t>
  </si>
  <si>
    <t xml:space="preserve">ผลการใช้ไฟฟ้า ประจำเดือน ธันวาคม 2567 มีการใช้ไฟฟ้า 26,628.80 kwh คิดเป็นค่าไฟ 144,328.10 บาท โดยเฉลี่ยการใช้ไฟฟ้าต่อคน เท่ากับ 280.30 kwh/คน เมื่อเทียบกับปี 2566 มีการใช้ไฟฟ้าต่อคน เท่ากับ 322.18 kwh/คน พบว่ามีการใช้ไฟฟ้าต่อคน ลดลงเท่ากับ 13.0 % </t>
  </si>
  <si>
    <t>ปริมาณการใช้ไฟฟ้าปี 2568</t>
  </si>
  <si>
    <t xml:space="preserve"> (kwh)ปี2567</t>
  </si>
  <si>
    <t>(kwh/คน) ปี2567</t>
  </si>
  <si>
    <t>(kwh) ปี 2568</t>
  </si>
  <si>
    <t>(kwh/คน)ปี 2568</t>
  </si>
  <si>
    <t>(kwh)ปี 2568</t>
  </si>
  <si>
    <r>
      <rPr>
        <b/>
        <sz val="16"/>
        <color rgb="FF000000"/>
        <rFont val="Cordia New"/>
      </rPr>
      <t xml:space="preserve">สรุปปริมาณการใช้ไฟฟ้า
</t>
    </r>
    <r>
      <rPr>
        <sz val="16"/>
        <color rgb="FF000000"/>
        <rFont val="Cordia New"/>
      </rPr>
      <t>1. ปริมาณไฟฟ้าสะสมตั้งแต่เดือน มกราคม ถึง ธันวาคม ปี 2568 เท่ากับ 403,036.80 kwh เพิ่มขึ้นจาก ปี 2567 ในช่วงเวลาเดียวกัน เท่ากับ 385,146.40 kwh  คิดเป็น  4.6 %
2. ปริมาณไฟฟ้าต่อคนสะสมตั้งแต่เดือน มกราคม ถึง ธันวาคม ปี 2568 เท่ากับ 4,242.49 kwh/คน เพิ่มขึ้นจาก ปี 2567 ในช่วงเวลาเดียวกัน เท่ากับ 4,054.17 kwh/คน  คิดเป็น  4.6 %
3. ปริมาณไฟฟ้าเฉลี่ยตั้งแต่เดือน มกราคม ถึง ธันวาคม ปี 2568 เท่ากับ  33,586.40 kwh เพิ่มขึ้นจาก ปี 2567 ในช่วงเวลาเดียวกัน เท่ากับ  32,095.53 kwh  คิดเป็น  4.6 %
4. ปริมาณไฟฟ้าต่อคนเฉลี่ยตั้งแต่เดือน มกราคม ถึง ธันวาคม ปี 2568 เท่ากับ  337.85 kwh/คน เพิ่มขึ้นจาก ปี 2567 ในช่วงเวลาเดียวกัน เท่ากับ  353.54 kwh/คน  คิดเป็น  4.6 %</t>
    </r>
  </si>
  <si>
    <t>การวิเคราะห์ข้อมูลและสาเหตุ (เป้าหมาย : การใช้ไฟฟ้าลดลง  1 % จากปี 2567)</t>
  </si>
  <si>
    <t>เดือนมกราคม 2568</t>
  </si>
  <si>
    <t xml:space="preserve">ผลการใช้ไฟฟ้า ประจำเดือน มกราคม 2568 มีการใช้ไฟฟ้า 17,434.40 kwh คิดเป็นค่าไฟ 94,494.45 บาท โดยเฉลี่ยการใช้ไฟฟ้าต่อคน เท่ากับ 183.52 kwh/คน เมื่อเทียบกับปี 2567 มีการใช้ไฟฟ้าต่อคน เท่ากับ 168.80 kwh/คน พบว่ามีการใช้ไฟฟ้าต่อคน เพิ่มขึ้นเท่ากับ 8.7 % </t>
  </si>
  <si>
    <t>มีการจัดประชุม กิจกรรมจากหน่วยงานภายในและหน่วยงานภายนอก รวมถึงการใช้เครื่องปรับอากาศต่อเนื่อง</t>
  </si>
  <si>
    <t xml:space="preserve">ติดสัญลักษณ์รณรงค์ประหยัดไฟบริเวณสวิตช์ไฟ และมีการมอบหมายหน้าที่ดูแลการประหยัดพลังงาน สรุปผลการใช้ไฟให้บุคลากรรับทราบทุกเดือน </t>
  </si>
  <si>
    <t>เดือนกุมภาพันธ์ 2568</t>
  </si>
  <si>
    <t xml:space="preserve">ผลการใช้ไฟฟ้า ประจำเดือน กุมภาพันธ์ 2568 มีการใช้ไฟฟ้า 24,458.40 kwh คิดเป็นค่าไฟ 132,564.53 บาท โดยเฉลี่ยการใช้ไฟฟ้าต่อคน เท่ากับ 257.46 kwh/คน เมื่อเทียบกับปี 2567 มีการใช้ไฟฟ้าต่อคน เท่ากับ 238.56 kwh/คน พบว่ามีการใช้ไฟฟ้าต่อคน เพิ่มขึ้นเท่ากับ 7.9 % </t>
  </si>
  <si>
    <t>เดือนมีนาคม 2568</t>
  </si>
  <si>
    <t xml:space="preserve">ผลการใช้ไฟฟ้า ประจำเดือน มีนาคม 2568 มีการใช้ไฟฟ้า 37,355.20 kwh คิดเป็นค่าไฟ 202,465.18 บาท โดยเฉลี่ยการใช้ไฟฟ้าต่อคน เท่ากับ 393.21 kwh/คน เมื่อเทียบกับปี 2567 มีการใช้ไฟฟ้าต่อคน เท่ากับ 367.34 kwh/คน พบว่ามีการใช้ไฟฟ้าต่อคน เพิ่มขึ้นเท่ากับ 7.0 % </t>
  </si>
  <si>
    <t>มีการจัดประชุม กิจกรรมจากหน่วยงานภายในและหน่วยงานภายนอก รวมถึงการใช้เครื่องปรับอากาศอย่างต่อเนื่อง</t>
  </si>
  <si>
    <t xml:space="preserve">เดือนเมษายน 2568        </t>
  </si>
  <si>
    <t xml:space="preserve">ผลการใช้ไฟฟ้า ประจำเดือน เมษายน 2568 มีการใช้ไฟฟ้า 36,772.80 kwh คิดเป็นค่าไฟ 199,308.58 บาท โดยเฉลี่ยการใช้ไฟฟ้าต่อคน เท่ากับ 387.08 kwh/คน เมื่อเทียบกับปี 2567 มีการใช้ไฟฟ้าต่อคน เท่ากับ 404.90 kwh/คน พบว่ามีการใช้ไฟฟ้าต่อคน ลดลงเท่ากับ 4.4 % </t>
  </si>
  <si>
    <t xml:space="preserve">มีการควบคุมการเปิดไฟและแอร์เข้มงวดขึ้น และสร้างความตระหนักให้บุคลากรมีส่วนร่วมมากขึ้น </t>
  </si>
  <si>
    <t xml:space="preserve">เดือนพฤษภาคม 2568        </t>
  </si>
  <si>
    <t xml:space="preserve">ผลการใช้ไฟฟ้า ประจำเดือน พฤษภาคม 2568 มีการใช้ไฟฟ้า 40,243.20 kwh คิดเป็นค่าไฟ 218,118.14 บาท โดยเฉลี่ยการใช้ไฟฟ้าต่อคน เท่ากับ 423.61 kwh/คน เมื่อเทียบกับปี 2567 มีการใช้ไฟฟ้าต่อคน เท่ากับ 393.33 kwh/คน พบว่ามีการใช้ไฟฟ้าต่อคน เพิ่มขึ้นเท่ากับ 7.7 % </t>
  </si>
  <si>
    <t xml:space="preserve">มีการจัดประชุม กิจกรรมจากหน่วยงานภายในและหน่วยงานภายนอก รวมถึงหน่วยงานมีการติดตั้งอุปกรณ์ ซึ่งอุปกรณ์เหล่านี้อาจเปิดทิ้งไว้ตลอด 24 ชั่วโมง </t>
  </si>
  <si>
    <t xml:space="preserve">เดือนมิถุนายน 2568        </t>
  </si>
  <si>
    <t xml:space="preserve">ผลการใช้ไฟฟ้า ประจำเดือน มิถุนายน 2568 มีการใช้ไฟฟ้า 38,310.40 kwh คิดเป็นค่าไฟ 207,642.37 บาท โดยเฉลี่ยการใช้ไฟฟ้าต่อคน เท่ากับ 403.27 kwh/คน เมื่อเทียบกับปี 2567 มีการใช้ไฟฟ้าต่อคน เท่ากับ 391.06 kwh/คน พบว่ามีการใช้ไฟฟ้าต่อคน เพิ่มขึ้นเท่ากับ 3.1 % </t>
  </si>
  <si>
    <t>มีการจัดประชุม กิจกรรมจากหน่วยงานภายในและหน่วยงานภายนอก รวมถึงหน่วยงานมีการติดตั้งอุปกรณ์ และอาจเกิดจากเครื่องใช้ไฟฟ้าบางส่วนเริ่มเก่าและเสื่อมสภาพ ทำให้เครื่องกินไฟมากกว่าปกติ</t>
  </si>
  <si>
    <t>เดือนกรกฎาคม 2568</t>
  </si>
  <si>
    <t xml:space="preserve">ผลการใช้ไฟฟ้า ประจำเดือน กรกฎาคม 2568 มีการใช้ไฟฟ้า 39,260.80 kwh คิดเป็นค่าไฟ 212,793.54 บาท โดยเฉลี่ยการใช้ไฟฟ้าต่อคน เท่ากับ 413.27 kwh/คน เมื่อเทียบกับปี 2567 มีการใช้ไฟฟ้าต่อคน เท่ากับ 433.43 kwh/คน พบว่ามีการใช้ไฟฟ้าต่อคน ลดลงเท่ากับ 4.7 % </t>
  </si>
  <si>
    <t>มีการจัดประชุม กิจกรรมจากหน่วยงานภายในและหน่วยงานภายนอกน้อยลง เนื่องจากเป็นช่วงที่นักศึกษาหยุดภาคเรียนการศึกษา</t>
  </si>
  <si>
    <t xml:space="preserve">เดือนสิงหาคม 2568      </t>
  </si>
  <si>
    <t xml:space="preserve">ผลการใช้ไฟฟ้า ประจำเดือน สิงหาคม 2568 มีการใช้ไฟฟ้า 39,360.00 kwh คิดเป็นค่าไฟ 213,331.20 บาท โดยเฉลี่ยการใช้ไฟฟ้าต่อคน เท่ากับ 414.32 kwh/คน เมื่อเทียบกับปี 2567 มีการใช้ไฟฟ้าต่อคน เท่ากับ 397.33 kwh/คน พบว่ามีการใช้ไฟฟ้าต่อคน เพิ่มขึ้นเท่ากับ 4.3 % </t>
  </si>
  <si>
    <t xml:space="preserve">มีการจัดประชุม กิจกรรมจากหน่วยงานภายในและหน่วยงานภายนอก </t>
  </si>
  <si>
    <t xml:space="preserve">เดือนกันยายน 2568        </t>
  </si>
  <si>
    <t xml:space="preserve">ผลการใช้ไฟฟ้า ประจำเดือน กันยายน 2568 มีการใช้ไฟฟ้า 41,646.40 kwh คิดเป็นค่าไฟ 225,723.49 บาท โดยเฉลี่ยการใช้ไฟฟ้าต่อคน เท่ากับ 438.38 kwh/คน เมื่อเทียบกับปี 2567 มีการใช้ไฟฟ้าต่อคน เท่ากับ 387.74 kwh/คน พบว่ามีการใช้ไฟฟ้าต่อคน เพิ่มขึ้นเท่ากับ 13.1 % </t>
  </si>
  <si>
    <t>มีการจัดประชุม กิจกรรมจากหน่วยงานภายในและหน่วยงานภายนอก รวมถึงหน่วยงานมีการติดตั้งอุปกรณ์ ซึ่งอุปกรณ์เหล่านี้อาจเปิดทิ้งไว้ตลอด 24 ชั่วโมง ประกอบกับเครื่องใช้ไฟฟ้าบางส่วนเริ่มเก่าและเสื่อมสภาพ ทำให้เครื่องกินไฟมากกว่าปกติ</t>
  </si>
  <si>
    <t xml:space="preserve">เดือนตุลาคม 2568        </t>
  </si>
  <si>
    <t xml:space="preserve">ผลการใช้ไฟฟ้า ประจำเดือน ตุลาคม 2568 มีการใช้ไฟฟ้า 33,204.80 kwh คิดเป็นค่าไฟ 179,970.02 บาท โดยเฉลี่ยการใช้ไฟฟ้าต่อคน เท่ากับ 349.52 kwh/คน เมื่อเทียบกับปี 2567 มีการใช้ไฟฟ้าต่อคน เท่ากับ 340.68 kwh/คน พบว่ามีการใช้ไฟฟ้าต่อคน เพิ่มขึ้นเท่ากับ 2.6 % </t>
  </si>
  <si>
    <t xml:space="preserve">เดือนพฤศจิกายน 2568        </t>
  </si>
  <si>
    <t xml:space="preserve">ผลการใช้ไฟฟ้า ประจำเดือน พฤศจิกายน 2568 มีการใช้ไฟฟ้า 31,715.20 kwh คิดเป็นค่าไฟ 171,896.38 บาท โดยเฉลี่ยการใช้ไฟฟ้าต่อคน เท่ากับ 333.84 kwh/คน เมื่อเทียบกับปี 2567 มีการใช้ไฟฟ้าต่อคน เท่ากับ 250.69 kwh/คน พบว่ามีการใช้ไฟฟ้าต่อคน เพิ่มขึ้นเท่ากับ 33.2 % </t>
  </si>
  <si>
    <t>มีการจัดประชุม กิจกรรมจากหน่วยงานภายในและหน่วยงานภายนอก งาน IQS OPEN HOUSE  รวมถึงหน่วยงานมีการติดตั้งอุปกรณ์ดิจิทัลและระบบจัดเก็บข้อมูล เพิ่มเพื่อรองรับการทำงานใหม่ๆ ซึ่งอุปกรณ์เหล่านี้เปิดทิ้งไว้ตลอด 24 ชั่วโมง ประกอบกับเครื่องใช้ไฟฟ้าบางส่วนเริ่มเก่าและเสื่อมสภาพ ทำให้เครื่องกินไฟมากกว่าปกติและเกิดการสูญเสียพลังงานโดยเปล่าประโยชน์</t>
  </si>
  <si>
    <t xml:space="preserve">เดือนธันวาคม 2568        </t>
  </si>
  <si>
    <t xml:space="preserve">ผลการใช้ไฟฟ้า ประจำเดือน ธันวาคม 2568 มีการใช้ไฟฟ้า 23,275.20 kwh คิดเป็นค่าไฟ 126,151.58 บาท โดยเฉลี่ยการใช้ไฟฟ้าต่อคน เท่ากับ 245.00 kwh/คน เมื่อเทียบกับปี 2567 มีการใช้ไฟฟ้าต่อคน เท่ากับ 280.30 kwh/คน พบว่ามีการใช้ไฟฟ้าต่อคน ลดลงเท่ากับ 12.6 % </t>
  </si>
  <si>
    <t>มีการควบคุมการเปิดไฟและแอร์เข้มงวดขึ้น และสร้างความตระหนักให้บุคลากรมีส่วนร่วมมากขึ้น ตรงกับวันหยุดและอาจเป็นเพราะอุณหภูมิขิงอากาศที่ลดลง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</si>
</sst>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0.0%"/>
  </numFmts>
  <fonts count="19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18"/>
      <name val="Cordia New"/>
      <family val="2"/>
    </font>
    <font>
      <sz val="10"/>
      <name val="Cordia New"/>
      <family val="2"/>
    </font>
    <font>
      <b/>
      <sz val="16"/>
      <name val="Cordia New"/>
      <family val="2"/>
    </font>
    <font>
      <b/>
      <sz val="10"/>
      <name val="Cordia New"/>
      <family val="2"/>
    </font>
    <font>
      <sz val="16"/>
      <name val="Cordia New"/>
      <family val="2"/>
    </font>
    <font>
      <b/>
      <sz val="20"/>
      <name val="Cordia New"/>
      <family val="2"/>
    </font>
    <font>
      <b/>
      <sz val="18"/>
      <name val="Cordia New"/>
      <family val="2"/>
      <charset val="222"/>
    </font>
    <font>
      <b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sz val="11"/>
      <name val="Arial"/>
      <family val="2"/>
    </font>
    <font>
      <b/>
      <sz val="13"/>
      <color rgb="FFFF0000"/>
      <name val="Arial"/>
      <family val="2"/>
    </font>
    <font>
      <b/>
      <sz val="16"/>
      <color rgb="FF000000"/>
      <name val="Cordia New"/>
    </font>
    <font>
      <sz val="16"/>
      <color rgb="FF000000"/>
      <name val="Cordia New"/>
    </font>
    <font>
      <sz val="11"/>
      <color rgb="FF444444"/>
      <name val="Aptos Narrow"/>
      <charset val="1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D59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4" fillId="2" borderId="0" xfId="3" applyFont="1" applyFill="1"/>
    <xf numFmtId="0" fontId="5" fillId="2" borderId="0" xfId="3" applyFont="1" applyFill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/>
    </xf>
    <xf numFmtId="43" fontId="7" fillId="3" borderId="1" xfId="2" applyFont="1" applyFill="1" applyBorder="1"/>
    <xf numFmtId="43" fontId="7" fillId="2" borderId="1" xfId="2" applyFont="1" applyFill="1" applyBorder="1"/>
    <xf numFmtId="43" fontId="7" fillId="4" borderId="1" xfId="2" applyFont="1" applyFill="1" applyBorder="1"/>
    <xf numFmtId="0" fontId="5" fillId="2" borderId="0" xfId="3" applyFont="1" applyFill="1" applyAlignment="1">
      <alignment horizontal="center"/>
    </xf>
    <xf numFmtId="188" fontId="7" fillId="2" borderId="0" xfId="3" applyNumberFormat="1" applyFont="1" applyFill="1"/>
    <xf numFmtId="0" fontId="7" fillId="2" borderId="0" xfId="3" applyFont="1" applyFill="1"/>
    <xf numFmtId="0" fontId="6" fillId="2" borderId="0" xfId="3" applyFont="1" applyFill="1" applyAlignment="1">
      <alignment horizontal="center"/>
    </xf>
    <xf numFmtId="0" fontId="11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11" fillId="2" borderId="0" xfId="3" applyFont="1" applyFill="1"/>
    <xf numFmtId="189" fontId="7" fillId="2" borderId="2" xfId="1" applyNumberFormat="1" applyFont="1" applyFill="1" applyBorder="1" applyAlignment="1">
      <alignment horizontal="center" vertical="center" wrapText="1"/>
    </xf>
    <xf numFmtId="189" fontId="7" fillId="2" borderId="1" xfId="1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187" fontId="13" fillId="0" borderId="6" xfId="0" applyNumberFormat="1" applyFont="1" applyBorder="1" applyAlignment="1">
      <alignment horizontal="center" vertical="center" wrapText="1"/>
    </xf>
    <xf numFmtId="43" fontId="4" fillId="2" borderId="0" xfId="3" applyNumberFormat="1" applyFont="1" applyFill="1"/>
    <xf numFmtId="0" fontId="18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87" fontId="13" fillId="5" borderId="6" xfId="0" applyNumberFormat="1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left" vertical="center" wrapText="1"/>
    </xf>
    <xf numFmtId="0" fontId="12" fillId="2" borderId="0" xfId="3" applyFont="1" applyFill="1" applyAlignment="1">
      <alignment horizontal="left" vertical="center" wrapText="1"/>
    </xf>
    <xf numFmtId="0" fontId="10" fillId="6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12" fillId="2" borderId="0" xfId="3" applyFont="1" applyFill="1" applyAlignment="1">
      <alignment vertical="center" wrapText="1"/>
    </xf>
    <xf numFmtId="0" fontId="11" fillId="2" borderId="0" xfId="3" applyFont="1" applyFill="1" applyAlignment="1">
      <alignment horizontal="left" vertical="center"/>
    </xf>
    <xf numFmtId="0" fontId="16" fillId="0" borderId="0" xfId="3" applyFont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9" fillId="3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6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5" fillId="2" borderId="0" xfId="3" applyFont="1" applyFill="1" applyAlignment="1">
      <alignment horizontal="left" vertical="top" wrapText="1"/>
    </xf>
  </cellXfs>
  <cellStyles count="4">
    <cellStyle name="จุลภาค 2" xfId="2" xr:uid="{64F3C7DD-A090-439A-95D2-06CB713D3712}"/>
    <cellStyle name="ปกติ" xfId="0" builtinId="0"/>
    <cellStyle name="ปกติ 2" xfId="3" xr:uid="{A5CF052F-9148-45E0-B606-2C9EA63BFD35}"/>
    <cellStyle name="เปอร์เซ็นต์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เปรียบเทียบปริมาณการใช้ไฟฟ้าระหว่างปี</a:t>
            </a:r>
            <a:r>
              <a:rPr lang="en-US"/>
              <a:t> 25</a:t>
            </a:r>
            <a:r>
              <a:rPr lang="th-TH"/>
              <a:t>66</a:t>
            </a:r>
            <a:r>
              <a:rPr lang="th-TH" baseline="0"/>
              <a:t> </a:t>
            </a:r>
            <a:r>
              <a:rPr lang="th-TH"/>
              <a:t>กับ ปี </a:t>
            </a:r>
            <a:r>
              <a:rPr lang="en-US"/>
              <a:t>2567</a:t>
            </a:r>
            <a:endParaRPr lang="th-TH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90419023515312E-2"/>
          <c:y val="0.20602083252995251"/>
          <c:w val="0.95340097497618226"/>
          <c:h val="0.54761155963075758"/>
        </c:manualLayout>
      </c:layout>
      <c:barChart>
        <c:barDir val="col"/>
        <c:grouping val="clustered"/>
        <c:varyColors val="0"/>
        <c:ser>
          <c:idx val="0"/>
          <c:order val="0"/>
          <c:tx>
            <c:v> (kwh)ปี2566 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ม.ค.</c:v>
              </c:pt>
              <c:pt idx="1">
                <c:v>ก.พ.</c:v>
              </c:pt>
              <c:pt idx="2">
                <c:v>มี.ค.</c:v>
              </c:pt>
              <c:pt idx="3">
                <c:v>เม.ย.</c:v>
              </c:pt>
              <c:pt idx="4">
                <c:v>พ.ค.</c:v>
              </c:pt>
              <c:pt idx="5">
                <c:v>มิ.ย.</c:v>
              </c:pt>
              <c:pt idx="6">
                <c:v>ก.ค.</c:v>
              </c:pt>
              <c:pt idx="7">
                <c:v>ส.ค.</c:v>
              </c:pt>
              <c:pt idx="8">
                <c:v>ก.ย.</c:v>
              </c:pt>
              <c:pt idx="9">
                <c:v>ต.ค.</c:v>
              </c:pt>
              <c:pt idx="10">
                <c:v>พ.ย.</c:v>
              </c:pt>
              <c:pt idx="11">
                <c:v>ธ.ค.</c:v>
              </c:pt>
              <c:pt idx="12">
                <c:v>เฉลี่ย</c:v>
              </c:pt>
            </c:strLit>
          </c:cat>
          <c:val>
            <c:numLit>
              <c:formatCode>General</c:formatCode>
              <c:ptCount val="13"/>
              <c:pt idx="0">
                <c:v>25090.240000000002</c:v>
              </c:pt>
              <c:pt idx="1">
                <c:v>27614.47</c:v>
              </c:pt>
              <c:pt idx="2">
                <c:v>36005.74</c:v>
              </c:pt>
              <c:pt idx="3">
                <c:v>37431.64</c:v>
              </c:pt>
              <c:pt idx="4">
                <c:v>41504.85</c:v>
              </c:pt>
              <c:pt idx="5">
                <c:v>41757.75</c:v>
              </c:pt>
              <c:pt idx="6">
                <c:v>45915.040000000001</c:v>
              </c:pt>
              <c:pt idx="7">
                <c:v>39730.03</c:v>
              </c:pt>
              <c:pt idx="8">
                <c:v>40474.129999999997</c:v>
              </c:pt>
              <c:pt idx="9">
                <c:v>34459.03</c:v>
              </c:pt>
              <c:pt idx="10">
                <c:v>26843.279999999999</c:v>
              </c:pt>
              <c:pt idx="11">
                <c:v>30285</c:v>
              </c:pt>
              <c:pt idx="12">
                <c:v>35592.600000000006</c:v>
              </c:pt>
            </c:numLit>
          </c:val>
          <c:extLst>
            <c:ext xmlns:c16="http://schemas.microsoft.com/office/drawing/2014/chart" uri="{C3380CC4-5D6E-409C-BE32-E72D297353CC}">
              <c16:uniqueId val="{00000000-D4EE-498D-8521-6127E607EE31}"/>
            </c:ext>
          </c:extLst>
        </c:ser>
        <c:ser>
          <c:idx val="1"/>
          <c:order val="1"/>
          <c:tx>
            <c:v>(kwh) ปี 2567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ม.ค.</c:v>
              </c:pt>
              <c:pt idx="1">
                <c:v>ก.พ.</c:v>
              </c:pt>
              <c:pt idx="2">
                <c:v>มี.ค.</c:v>
              </c:pt>
              <c:pt idx="3">
                <c:v>เม.ย.</c:v>
              </c:pt>
              <c:pt idx="4">
                <c:v>พ.ค.</c:v>
              </c:pt>
              <c:pt idx="5">
                <c:v>มิ.ย.</c:v>
              </c:pt>
              <c:pt idx="6">
                <c:v>ก.ค.</c:v>
              </c:pt>
              <c:pt idx="7">
                <c:v>ส.ค.</c:v>
              </c:pt>
              <c:pt idx="8">
                <c:v>ก.ย.</c:v>
              </c:pt>
              <c:pt idx="9">
                <c:v>ต.ค.</c:v>
              </c:pt>
              <c:pt idx="10">
                <c:v>พ.ย.</c:v>
              </c:pt>
              <c:pt idx="11">
                <c:v>ธ.ค.</c:v>
              </c:pt>
              <c:pt idx="12">
                <c:v>เฉลี่ย</c:v>
              </c:pt>
            </c:strLit>
          </c:cat>
          <c:val>
            <c:numLit>
              <c:formatCode>General</c:formatCode>
              <c:ptCount val="13"/>
              <c:pt idx="0">
                <c:v>16036.4</c:v>
              </c:pt>
              <c:pt idx="1">
                <c:v>22663.599999999999</c:v>
              </c:pt>
              <c:pt idx="2">
                <c:v>34897.4</c:v>
              </c:pt>
              <c:pt idx="3">
                <c:v>38465.800000000003</c:v>
              </c:pt>
              <c:pt idx="4">
                <c:v>37366.400000000001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12452.466666666667</c:v>
              </c:pt>
            </c:numLit>
          </c:val>
          <c:extLst>
            <c:ext xmlns:c16="http://schemas.microsoft.com/office/drawing/2014/chart" uri="{C3380CC4-5D6E-409C-BE32-E72D297353CC}">
              <c16:uniqueId val="{00000001-D4EE-498D-8521-6127E607E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86735168"/>
        <c:axId val="1"/>
      </c:barChart>
      <c:catAx>
        <c:axId val="78673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786735168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2488494339869567E-2"/>
          <c:y val="0.89605303924165447"/>
          <c:w val="0.80927461629623165"/>
          <c:h val="8.868790483758337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เปรียบเทียบการใช้ไฟฟ้าต่อคนสะสมระหว่างปี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 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4414797833815077"/>
          <c:y val="2.333350050988849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3E-45C2-B699-DFB5D8DA596B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03E-45C2-B699-DFB5D8DA596B}"/>
              </c:ext>
            </c:extLst>
          </c:dPt>
          <c:cat>
            <c:strLit>
              <c:ptCount val="2"/>
              <c:pt idx="0">
                <c:v>(kwh/คน) ปี2566</c:v>
              </c:pt>
              <c:pt idx="1">
                <c:v>(kwh/คน)ปี 2567</c:v>
              </c:pt>
            </c:strLit>
          </c:cat>
          <c:val>
            <c:numLit>
              <c:formatCode>General</c:formatCode>
              <c:ptCount val="2"/>
              <c:pt idx="0">
                <c:v>4543.7361702127655</c:v>
              </c:pt>
              <c:pt idx="1">
                <c:v>1572.9431578947369</c:v>
              </c:pt>
            </c:numLit>
          </c:val>
          <c:extLst>
            <c:ext xmlns:c16="http://schemas.microsoft.com/office/drawing/2014/chart" uri="{C3380CC4-5D6E-409C-BE32-E72D297353CC}">
              <c16:uniqueId val="{00000004-E03E-45C2-B699-DFB5D8DA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087823"/>
        <c:axId val="1"/>
      </c:barChart>
      <c:catAx>
        <c:axId val="88508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85087823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เปรียบเทียบปริมาณการใช้ไฟฟ้าระหว่างปี 2567 กับ ปี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'2568'!$C$4</c:f>
              <c:strCache>
                <c:ptCount val="1"/>
                <c:pt idx="0">
                  <c:v> (kwh)ปี2567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'2568'!$A$5:$A$17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'2568'!$C$5:$C$17</c:f>
              <c:numCache>
                <c:formatCode>_(* #,##0.00_);_(* \(#,##0.00\);_(* "-"??_);_(@_)</c:formatCode>
                <c:ptCount val="13"/>
                <c:pt idx="0">
                  <c:v>16036.400000000373</c:v>
                </c:pt>
                <c:pt idx="1">
                  <c:v>22663.599999999627</c:v>
                </c:pt>
                <c:pt idx="2">
                  <c:v>34897.400000000373</c:v>
                </c:pt>
                <c:pt idx="3">
                  <c:v>38465.799999999814</c:v>
                </c:pt>
                <c:pt idx="4">
                  <c:v>37366.400000000373</c:v>
                </c:pt>
                <c:pt idx="5">
                  <c:v>37150.399999999441</c:v>
                </c:pt>
                <c:pt idx="6">
                  <c:v>41176</c:v>
                </c:pt>
                <c:pt idx="7">
                  <c:v>37746.400000000373</c:v>
                </c:pt>
                <c:pt idx="8">
                  <c:v>36835</c:v>
                </c:pt>
                <c:pt idx="9">
                  <c:v>32364.200000000186</c:v>
                </c:pt>
                <c:pt idx="10">
                  <c:v>23816</c:v>
                </c:pt>
                <c:pt idx="11">
                  <c:v>26628.799999999814</c:v>
                </c:pt>
                <c:pt idx="12">
                  <c:v>32095.533333333366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8-4EF5-954C-EBD39BC695DA}"/>
            </c:ext>
          </c:extLst>
        </c:ser>
        <c:ser>
          <c:idx val="1"/>
          <c:order val="1"/>
          <c:tx>
            <c:strRef>
              <c:f>'2568'!$G$4</c:f>
              <c:strCache>
                <c:ptCount val="1"/>
                <c:pt idx="0">
                  <c:v>(kwh) 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'2568'!$A$5:$A$17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'2568'!$G$5:$G$17</c:f>
              <c:numCache>
                <c:formatCode>_(* #,##0.00_);_(* \(#,##0.00\);_(* "-"??_);_(@_)</c:formatCode>
                <c:ptCount val="13"/>
                <c:pt idx="0">
                  <c:v>17434.400000000373</c:v>
                </c:pt>
                <c:pt idx="1">
                  <c:v>24458.399999999441</c:v>
                </c:pt>
                <c:pt idx="2">
                  <c:v>37355.200000000186</c:v>
                </c:pt>
                <c:pt idx="3">
                  <c:v>36772.799999999814</c:v>
                </c:pt>
                <c:pt idx="4">
                  <c:v>40243.200000000186</c:v>
                </c:pt>
                <c:pt idx="5">
                  <c:v>38310.400000000373</c:v>
                </c:pt>
                <c:pt idx="6">
                  <c:v>39260.799999999814</c:v>
                </c:pt>
                <c:pt idx="7">
                  <c:v>39360</c:v>
                </c:pt>
                <c:pt idx="8">
                  <c:v>41646.399999999441</c:v>
                </c:pt>
                <c:pt idx="9">
                  <c:v>33204.800000000745</c:v>
                </c:pt>
                <c:pt idx="10">
                  <c:v>31715.199999999255</c:v>
                </c:pt>
                <c:pt idx="11">
                  <c:v>23275.200000000186</c:v>
                </c:pt>
                <c:pt idx="12">
                  <c:v>33586.399999999987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8-4EF5-954C-EBD39BC69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644575"/>
        <c:axId val="1031638335"/>
      </c:barChart>
      <c:catAx>
        <c:axId val="103164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638335"/>
        <c:crosses val="autoZero"/>
        <c:auto val="1"/>
        <c:lblAlgn val="ctr"/>
        <c:lblOffset val="100"/>
        <c:noMultiLvlLbl val="0"/>
      </c:catAx>
      <c:valAx>
        <c:axId val="103163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64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เปรียบเทียบการใช้ไฟฟ้าสะสม ระหว่างปี 2567 กับ ปี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69-4C19-A0BD-F20082E0D1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('2568'!$C$4,'2568'!$G$4)</c:f>
              <c:strCache>
                <c:ptCount val="2"/>
                <c:pt idx="0">
                  <c:v> (kwh)ปี2567</c:v>
                </c:pt>
                <c:pt idx="1">
                  <c:v>(kwh) ปี 2568</c:v>
                </c:pt>
              </c:strCache>
            </c:strRef>
          </c:cat>
          <c:val>
            <c:numRef>
              <c:f>('2568'!$C$18,'2568'!$G$18)</c:f>
              <c:numCache>
                <c:formatCode>_(* #,##0.00_);_(* \(#,##0.00\);_(* "-"??_);_(@_)</c:formatCode>
                <c:ptCount val="2"/>
                <c:pt idx="0">
                  <c:v>385146.40000000037</c:v>
                </c:pt>
                <c:pt idx="1">
                  <c:v>403036.79999999981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69-4C19-A0BD-F20082E0D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0335696"/>
        <c:axId val="1450336176"/>
      </c:barChart>
      <c:catAx>
        <c:axId val="145033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336176"/>
        <c:crosses val="autoZero"/>
        <c:auto val="1"/>
        <c:lblAlgn val="ctr"/>
        <c:lblOffset val="100"/>
        <c:noMultiLvlLbl val="0"/>
      </c:catAx>
      <c:valAx>
        <c:axId val="145033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33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เปรียบเทียบปริมาณการใช้ไฟฟ้าต่อคนระหว่าง ปี 2567 กับ ปี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'2568'!$E$4</c:f>
              <c:strCache>
                <c:ptCount val="1"/>
                <c:pt idx="0">
                  <c:v>(kwh/คน) ปี2567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'2568'!$A$5:$A$17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'2568'!$E$5:$E$17</c:f>
              <c:numCache>
                <c:formatCode>_(* #,##0.00_);_(* \(#,##0.00\);_(* "-"??_);_(@_)</c:formatCode>
                <c:ptCount val="13"/>
                <c:pt idx="0">
                  <c:v>168.80421052631971</c:v>
                </c:pt>
                <c:pt idx="1">
                  <c:v>238.56421052631188</c:v>
                </c:pt>
                <c:pt idx="2">
                  <c:v>367.34105263158284</c:v>
                </c:pt>
                <c:pt idx="3">
                  <c:v>404.90315789473487</c:v>
                </c:pt>
                <c:pt idx="4">
                  <c:v>393.33052631579341</c:v>
                </c:pt>
                <c:pt idx="5">
                  <c:v>391.05684210525726</c:v>
                </c:pt>
                <c:pt idx="6">
                  <c:v>433.43157894736839</c:v>
                </c:pt>
                <c:pt idx="7">
                  <c:v>397.33052631579341</c:v>
                </c:pt>
                <c:pt idx="8">
                  <c:v>387.73684210526318</c:v>
                </c:pt>
                <c:pt idx="9">
                  <c:v>340.67578947368617</c:v>
                </c:pt>
                <c:pt idx="10">
                  <c:v>250.69473684210527</c:v>
                </c:pt>
                <c:pt idx="11">
                  <c:v>280.30315789473491</c:v>
                </c:pt>
                <c:pt idx="12">
                  <c:v>337.84771929824598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8-48C1-805E-9CA8830BF30D}"/>
            </c:ext>
          </c:extLst>
        </c:ser>
        <c:ser>
          <c:idx val="1"/>
          <c:order val="1"/>
          <c:tx>
            <c:strRef>
              <c:f>'2568'!$I$4</c:f>
              <c:strCache>
                <c:ptCount val="1"/>
                <c:pt idx="0">
                  <c:v>(kwh/คน)ปี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'2568'!$A$5:$A$17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'2568'!$I$5:$I$17</c:f>
              <c:numCache>
                <c:formatCode>_(* #,##0.00_);_(* \(#,##0.00\);_(* "-"??_);_(@_)</c:formatCode>
                <c:ptCount val="13"/>
                <c:pt idx="0">
                  <c:v>183.52000000000393</c:v>
                </c:pt>
                <c:pt idx="1">
                  <c:v>257.45684210525729</c:v>
                </c:pt>
                <c:pt idx="2">
                  <c:v>393.21263157894936</c:v>
                </c:pt>
                <c:pt idx="3">
                  <c:v>387.08210526315594</c:v>
                </c:pt>
                <c:pt idx="4">
                  <c:v>423.61263157894933</c:v>
                </c:pt>
                <c:pt idx="5">
                  <c:v>403.26736842105657</c:v>
                </c:pt>
                <c:pt idx="6">
                  <c:v>413.27157894736644</c:v>
                </c:pt>
                <c:pt idx="7">
                  <c:v>414.31578947368422</c:v>
                </c:pt>
                <c:pt idx="8">
                  <c:v>438.38315789473097</c:v>
                </c:pt>
                <c:pt idx="9">
                  <c:v>349.52421052632366</c:v>
                </c:pt>
                <c:pt idx="10">
                  <c:v>333.84421052630796</c:v>
                </c:pt>
                <c:pt idx="11">
                  <c:v>245.00210526315985</c:v>
                </c:pt>
                <c:pt idx="12">
                  <c:v>353.54105263157879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8-48C1-805E-9CA8830BF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3167775"/>
        <c:axId val="1193178815"/>
      </c:barChart>
      <c:catAx>
        <c:axId val="119316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8815"/>
        <c:crosses val="autoZero"/>
        <c:auto val="1"/>
        <c:lblAlgn val="ctr"/>
        <c:lblOffset val="100"/>
        <c:noMultiLvlLbl val="0"/>
      </c:catAx>
      <c:valAx>
        <c:axId val="119317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67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เปรียบเทียบการใช้ไฟฟ้าต่อคนสะสมระหว่างปี 2567 กับ ปี 2568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57-47A3-87C3-1E9D5A6B84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('2568'!$E$4,'2568'!$I$4)</c:f>
              <c:strCache>
                <c:ptCount val="2"/>
                <c:pt idx="0">
                  <c:v>(kwh/คน) ปี2567</c:v>
                </c:pt>
                <c:pt idx="1">
                  <c:v>(kwh/คน)ปี 2568</c:v>
                </c:pt>
              </c:strCache>
            </c:strRef>
          </c:cat>
          <c:val>
            <c:numRef>
              <c:f>('2568'!$E$18,'2568'!$I$18)</c:f>
              <c:numCache>
                <c:formatCode>_(* #,##0.00_);_(* \(#,##0.00\);_(* "-"??_);_(@_)</c:formatCode>
                <c:ptCount val="2"/>
                <c:pt idx="0">
                  <c:v>4054.1726315789515</c:v>
                </c:pt>
                <c:pt idx="1">
                  <c:v>4242.4926315789453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57-47A3-87C3-1E9D5A6B8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3171615"/>
        <c:axId val="1193154335"/>
      </c:barChart>
      <c:catAx>
        <c:axId val="119317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54335"/>
        <c:crosses val="autoZero"/>
        <c:auto val="1"/>
        <c:lblAlgn val="ctr"/>
        <c:lblOffset val="100"/>
        <c:noMultiLvlLbl val="0"/>
      </c:catAx>
      <c:valAx>
        <c:axId val="1193154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เปรียบเทียบปริมาณการใช้ไฟฟ้าต่อคนระหว่าง</a:t>
            </a:r>
            <a:r>
              <a:rPr lang="en-US"/>
              <a:t> </a:t>
            </a:r>
            <a:r>
              <a:rPr lang="th-TH"/>
              <a:t>ปี</a:t>
            </a:r>
            <a:r>
              <a:rPr lang="th-TH" baseline="0"/>
              <a:t>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 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/>
          </a:p>
        </c:rich>
      </c:tx>
      <c:layout>
        <c:manualLayout>
          <c:xMode val="edge"/>
          <c:yMode val="edge"/>
          <c:x val="0.1857846371323609"/>
          <c:y val="2.5376678832153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10152534916292E-2"/>
          <c:y val="0.26115425409010595"/>
          <c:w val="0.9141397274633124"/>
          <c:h val="0.5209362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v>(kwh/คน) ปี2566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ม.ค.</c:v>
              </c:pt>
              <c:pt idx="1">
                <c:v>ก.พ.</c:v>
              </c:pt>
              <c:pt idx="2">
                <c:v>มี.ค.</c:v>
              </c:pt>
              <c:pt idx="3">
                <c:v>เม.ย.</c:v>
              </c:pt>
              <c:pt idx="4">
                <c:v>พ.ค.</c:v>
              </c:pt>
              <c:pt idx="5">
                <c:v>มิ.ย.</c:v>
              </c:pt>
              <c:pt idx="6">
                <c:v>ก.ค.</c:v>
              </c:pt>
              <c:pt idx="7">
                <c:v>ส.ค.</c:v>
              </c:pt>
              <c:pt idx="8">
                <c:v>ก.ย.</c:v>
              </c:pt>
              <c:pt idx="9">
                <c:v>ต.ค.</c:v>
              </c:pt>
              <c:pt idx="10">
                <c:v>พ.ย.</c:v>
              </c:pt>
              <c:pt idx="11">
                <c:v>ธ.ค.</c:v>
              </c:pt>
              <c:pt idx="12">
                <c:v>เฉลี่ย</c:v>
              </c:pt>
            </c:strLit>
          </c:cat>
          <c:val>
            <c:numLit>
              <c:formatCode>General</c:formatCode>
              <c:ptCount val="13"/>
              <c:pt idx="0">
                <c:v>266.91744680851065</c:v>
              </c:pt>
              <c:pt idx="1">
                <c:v>293.7709574468085</c:v>
              </c:pt>
              <c:pt idx="2">
                <c:v>383.03978723404254</c:v>
              </c:pt>
              <c:pt idx="3">
                <c:v>398.20893617021278</c:v>
              </c:pt>
              <c:pt idx="4">
                <c:v>441.54095744680848</c:v>
              </c:pt>
              <c:pt idx="5">
                <c:v>444.23138297872339</c:v>
              </c:pt>
              <c:pt idx="6">
                <c:v>488.45787234042552</c:v>
              </c:pt>
              <c:pt idx="7">
                <c:v>422.65989361702128</c:v>
              </c:pt>
              <c:pt idx="8">
                <c:v>430.57585106382976</c:v>
              </c:pt>
              <c:pt idx="9">
                <c:v>366.58542553191489</c:v>
              </c:pt>
              <c:pt idx="10">
                <c:v>285.56680851063828</c:v>
              </c:pt>
              <c:pt idx="11">
                <c:v>322.18085106382978</c:v>
              </c:pt>
              <c:pt idx="12">
                <c:v>378.64468085106381</c:v>
              </c:pt>
            </c:numLit>
          </c:val>
          <c:extLst>
            <c:ext xmlns:c16="http://schemas.microsoft.com/office/drawing/2014/chart" uri="{C3380CC4-5D6E-409C-BE32-E72D297353CC}">
              <c16:uniqueId val="{00000000-EEED-42A9-8454-1B635DE3A025}"/>
            </c:ext>
          </c:extLst>
        </c:ser>
        <c:ser>
          <c:idx val="1"/>
          <c:order val="1"/>
          <c:tx>
            <c:v>(kwh/คน)ปี 2567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Lit>
              <c:ptCount val="13"/>
              <c:pt idx="0">
                <c:v>ม.ค.</c:v>
              </c:pt>
              <c:pt idx="1">
                <c:v>ก.พ.</c:v>
              </c:pt>
              <c:pt idx="2">
                <c:v>มี.ค.</c:v>
              </c:pt>
              <c:pt idx="3">
                <c:v>เม.ย.</c:v>
              </c:pt>
              <c:pt idx="4">
                <c:v>พ.ค.</c:v>
              </c:pt>
              <c:pt idx="5">
                <c:v>มิ.ย.</c:v>
              </c:pt>
              <c:pt idx="6">
                <c:v>ก.ค.</c:v>
              </c:pt>
              <c:pt idx="7">
                <c:v>ส.ค.</c:v>
              </c:pt>
              <c:pt idx="8">
                <c:v>ก.ย.</c:v>
              </c:pt>
              <c:pt idx="9">
                <c:v>ต.ค.</c:v>
              </c:pt>
              <c:pt idx="10">
                <c:v>พ.ย.</c:v>
              </c:pt>
              <c:pt idx="11">
                <c:v>ธ.ค.</c:v>
              </c:pt>
              <c:pt idx="12">
                <c:v>เฉลี่ย</c:v>
              </c:pt>
            </c:strLit>
          </c:cat>
          <c:val>
            <c:numLit>
              <c:formatCode>General</c:formatCode>
              <c:ptCount val="13"/>
              <c:pt idx="0">
                <c:v>168.80421052631579</c:v>
              </c:pt>
              <c:pt idx="1">
                <c:v>238.56421052631578</c:v>
              </c:pt>
              <c:pt idx="2">
                <c:v>367.34105263157898</c:v>
              </c:pt>
              <c:pt idx="3">
                <c:v>404.90315789473686</c:v>
              </c:pt>
              <c:pt idx="4">
                <c:v>393.33052631578948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131.07859649122807</c:v>
              </c:pt>
            </c:numLit>
          </c:val>
          <c:extLst>
            <c:ext xmlns:c16="http://schemas.microsoft.com/office/drawing/2014/chart" uri="{C3380CC4-5D6E-409C-BE32-E72D297353CC}">
              <c16:uniqueId val="{00000001-EEED-42A9-8454-1B635DE3A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5089743"/>
        <c:axId val="1"/>
      </c:barChart>
      <c:catAx>
        <c:axId val="88508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85089743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20092996731955"/>
          <c:y val="0.92770299938922729"/>
          <c:w val="0.86049174215340074"/>
          <c:h val="5.660575446937055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เปรียบเทียบการใช้ไฟฟ้าสะสม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 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9375724260882485"/>
          <c:y val="3.3476044852191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26644810933655239"/>
          <c:w val="0.65239819587957892"/>
          <c:h val="0.543625070264560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B26-4CEA-B437-72ABC9C7824E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B26-4CEA-B437-72ABC9C7824E}"/>
              </c:ext>
            </c:extLst>
          </c:dPt>
          <c:cat>
            <c:strLit>
              <c:ptCount val="2"/>
              <c:pt idx="0">
                <c:v> (kwh)ปี2566 </c:v>
              </c:pt>
              <c:pt idx="1">
                <c:v>(kwh) ปี 2567</c:v>
              </c:pt>
            </c:strLit>
          </c:cat>
          <c:val>
            <c:numLit>
              <c:formatCode>General</c:formatCode>
              <c:ptCount val="2"/>
              <c:pt idx="0">
                <c:v>427111.20000000007</c:v>
              </c:pt>
              <c:pt idx="1">
                <c:v>149429.6</c:v>
              </c:pt>
            </c:numLit>
          </c:val>
          <c:extLst>
            <c:ext xmlns:c16="http://schemas.microsoft.com/office/drawing/2014/chart" uri="{C3380CC4-5D6E-409C-BE32-E72D297353CC}">
              <c16:uniqueId val="{00000002-0B26-4CEA-B437-72ABC9C78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091663"/>
        <c:axId val="1"/>
      </c:barChart>
      <c:catAx>
        <c:axId val="88509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85091663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เปรียบเทียบการใช้ไฟฟ้าต่อคนสะสมระหว่างปี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 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4414797833815077"/>
          <c:y val="2.333350050988849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4D2-4D8A-9E5B-E397B86BC8AC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4D2-4D8A-9E5B-E397B86BC8AC}"/>
              </c:ext>
            </c:extLst>
          </c:dPt>
          <c:cat>
            <c:strLit>
              <c:ptCount val="2"/>
              <c:pt idx="0">
                <c:v>(kwh/คน) ปี2566</c:v>
              </c:pt>
              <c:pt idx="1">
                <c:v>(kwh/คน)ปี 2567</c:v>
              </c:pt>
            </c:strLit>
          </c:cat>
          <c:val>
            <c:numLit>
              <c:formatCode>General</c:formatCode>
              <c:ptCount val="2"/>
              <c:pt idx="0">
                <c:v>4543.7361702127655</c:v>
              </c:pt>
              <c:pt idx="1">
                <c:v>1572.9431578947369</c:v>
              </c:pt>
            </c:numLit>
          </c:val>
          <c:extLst>
            <c:ext xmlns:c16="http://schemas.microsoft.com/office/drawing/2014/chart" uri="{C3380CC4-5D6E-409C-BE32-E72D297353CC}">
              <c16:uniqueId val="{00000002-04D2-4D8A-9E5B-E397B86BC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087823"/>
        <c:axId val="1"/>
      </c:barChart>
      <c:catAx>
        <c:axId val="88508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85087823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เปรียบเทียบปริมาณการใช้ไฟฟ้าระหว่างปี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 กับ ปี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'2567'!$C$4</c:f>
              <c:strCache>
                <c:ptCount val="1"/>
                <c:pt idx="0">
                  <c:v> (kwh)ปี2566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'2567'!$A$5:$A$17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'2567'!$C$5:$C$17</c:f>
              <c:numCache>
                <c:formatCode>_(* #,##0.00_);_(* \(#,##0.00\);_(* "-"??_);_(@_)</c:formatCode>
                <c:ptCount val="13"/>
                <c:pt idx="0">
                  <c:v>6000</c:v>
                </c:pt>
                <c:pt idx="1">
                  <c:v>27614.47</c:v>
                </c:pt>
                <c:pt idx="2">
                  <c:v>36005.74</c:v>
                </c:pt>
                <c:pt idx="3">
                  <c:v>37431.64</c:v>
                </c:pt>
                <c:pt idx="4">
                  <c:v>41504.85</c:v>
                </c:pt>
                <c:pt idx="5">
                  <c:v>41757.75</c:v>
                </c:pt>
                <c:pt idx="6">
                  <c:v>45915.040000000001</c:v>
                </c:pt>
                <c:pt idx="7">
                  <c:v>39730.03</c:v>
                </c:pt>
                <c:pt idx="8">
                  <c:v>40474.129999999997</c:v>
                </c:pt>
                <c:pt idx="9">
                  <c:v>34459.03</c:v>
                </c:pt>
                <c:pt idx="10">
                  <c:v>26843.279999999999</c:v>
                </c:pt>
                <c:pt idx="11">
                  <c:v>30285</c:v>
                </c:pt>
                <c:pt idx="12">
                  <c:v>34001.746666666673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1-4E85-8D85-C671EECB7A36}"/>
            </c:ext>
          </c:extLst>
        </c:ser>
        <c:ser>
          <c:idx val="1"/>
          <c:order val="1"/>
          <c:tx>
            <c:strRef>
              <c:f>'2567'!$G$4</c:f>
              <c:strCache>
                <c:ptCount val="1"/>
                <c:pt idx="0">
                  <c:v>(kwh) ปี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'2567'!$A$5:$A$17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'2567'!$G$5:$G$17</c:f>
              <c:numCache>
                <c:formatCode>_(* #,##0.00_);_(* \(#,##0.00\);_(* "-"??_);_(@_)</c:formatCode>
                <c:ptCount val="13"/>
                <c:pt idx="0">
                  <c:v>16036.400000000373</c:v>
                </c:pt>
                <c:pt idx="1">
                  <c:v>22663.599999999627</c:v>
                </c:pt>
                <c:pt idx="2">
                  <c:v>34897.400000000373</c:v>
                </c:pt>
                <c:pt idx="3">
                  <c:v>38465.799999999814</c:v>
                </c:pt>
                <c:pt idx="4">
                  <c:v>37366.400000000373</c:v>
                </c:pt>
                <c:pt idx="5">
                  <c:v>37150.399999999441</c:v>
                </c:pt>
                <c:pt idx="6">
                  <c:v>41176</c:v>
                </c:pt>
                <c:pt idx="7">
                  <c:v>37746.400000000373</c:v>
                </c:pt>
                <c:pt idx="8">
                  <c:v>36835</c:v>
                </c:pt>
                <c:pt idx="9">
                  <c:v>32364.200000000186</c:v>
                </c:pt>
                <c:pt idx="10">
                  <c:v>23816</c:v>
                </c:pt>
                <c:pt idx="11">
                  <c:v>26628.799999999814</c:v>
                </c:pt>
                <c:pt idx="12">
                  <c:v>32095.533333333366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1-4E85-8D85-C671EECB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644575"/>
        <c:axId val="1031638335"/>
      </c:barChart>
      <c:catAx>
        <c:axId val="103164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638335"/>
        <c:crosses val="autoZero"/>
        <c:auto val="1"/>
        <c:lblAlgn val="ctr"/>
        <c:lblOffset val="100"/>
        <c:noMultiLvlLbl val="0"/>
      </c:catAx>
      <c:valAx>
        <c:axId val="103163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64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เปรียบเทียบการใช้ไฟฟ้าสะสม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endParaRPr lang="th-TH" sz="1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  <a:p>
            <a:pPr>
              <a:defRPr/>
            </a:pP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ระหว่างปี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 กับ ปี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55-49A5-8116-7FF34A61A9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('2567'!$C$4,'2567'!$G$4)</c:f>
              <c:strCache>
                <c:ptCount val="2"/>
                <c:pt idx="0">
                  <c:v> (kwh)ปี2566 </c:v>
                </c:pt>
                <c:pt idx="1">
                  <c:v>(kwh) ปี 2567</c:v>
                </c:pt>
              </c:strCache>
            </c:strRef>
          </c:cat>
          <c:val>
            <c:numRef>
              <c:f>('2567'!$C$18,'2567'!$G$18)</c:f>
              <c:numCache>
                <c:formatCode>_(* #,##0.00_);_(* \(#,##0.00\);_(* "-"??_);_(@_)</c:formatCode>
                <c:ptCount val="2"/>
                <c:pt idx="0">
                  <c:v>408020.96000000008</c:v>
                </c:pt>
                <c:pt idx="1">
                  <c:v>385146.40000000037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5-49A5-8116-7FF34A61A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0335696"/>
        <c:axId val="1450336176"/>
      </c:barChart>
      <c:catAx>
        <c:axId val="145033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336176"/>
        <c:crosses val="autoZero"/>
        <c:auto val="1"/>
        <c:lblAlgn val="ctr"/>
        <c:lblOffset val="100"/>
        <c:noMultiLvlLbl val="0"/>
      </c:catAx>
      <c:valAx>
        <c:axId val="145033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33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เปรียบเทียบปริมาณการใช้ไฟฟ้าต่อคนระหว่าง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</a:t>
            </a: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2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 กับ ปี </a:t>
            </a:r>
            <a:r>
              <a:rPr lang="en-US" sz="12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'2567'!$E$4</c:f>
              <c:strCache>
                <c:ptCount val="1"/>
                <c:pt idx="0">
                  <c:v>(kwh/คน) ปี2566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'2567'!$A$5:$A$17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'2567'!$E$5:$E$17</c:f>
              <c:numCache>
                <c:formatCode>_(* #,##0.00_);_(* \(#,##0.00\);_(* "-"??_);_(@_)</c:formatCode>
                <c:ptCount val="13"/>
                <c:pt idx="0">
                  <c:v>63.829787234042556</c:v>
                </c:pt>
                <c:pt idx="1">
                  <c:v>293.7709574468085</c:v>
                </c:pt>
                <c:pt idx="2">
                  <c:v>383.03978723404254</c:v>
                </c:pt>
                <c:pt idx="3">
                  <c:v>398.20893617021278</c:v>
                </c:pt>
                <c:pt idx="4">
                  <c:v>441.54095744680848</c:v>
                </c:pt>
                <c:pt idx="5">
                  <c:v>444.23138297872339</c:v>
                </c:pt>
                <c:pt idx="6">
                  <c:v>488.45787234042552</c:v>
                </c:pt>
                <c:pt idx="7">
                  <c:v>422.65989361702128</c:v>
                </c:pt>
                <c:pt idx="8">
                  <c:v>430.57585106382976</c:v>
                </c:pt>
                <c:pt idx="9">
                  <c:v>366.58542553191489</c:v>
                </c:pt>
                <c:pt idx="10">
                  <c:v>285.56680851063828</c:v>
                </c:pt>
                <c:pt idx="11">
                  <c:v>322.18085106382978</c:v>
                </c:pt>
                <c:pt idx="12">
                  <c:v>361.72070921985807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0-48BE-A0DF-17BC3FFAA4CE}"/>
            </c:ext>
          </c:extLst>
        </c:ser>
        <c:ser>
          <c:idx val="1"/>
          <c:order val="1"/>
          <c:tx>
            <c:strRef>
              <c:f>'2567'!$I$4</c:f>
              <c:strCache>
                <c:ptCount val="1"/>
                <c:pt idx="0">
                  <c:v>(kwh/คน)ปี 2567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'2567'!$A$5:$A$17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'2567'!$I$5:$I$17</c:f>
              <c:numCache>
                <c:formatCode>_(* #,##0.00_);_(* \(#,##0.00\);_(* "-"??_);_(@_)</c:formatCode>
                <c:ptCount val="13"/>
                <c:pt idx="0">
                  <c:v>168.80421052631971</c:v>
                </c:pt>
                <c:pt idx="1">
                  <c:v>238.56421052631188</c:v>
                </c:pt>
                <c:pt idx="2">
                  <c:v>367.34105263158284</c:v>
                </c:pt>
                <c:pt idx="3">
                  <c:v>404.90315789473487</c:v>
                </c:pt>
                <c:pt idx="4">
                  <c:v>393.33052631579341</c:v>
                </c:pt>
                <c:pt idx="5">
                  <c:v>391.05684210525726</c:v>
                </c:pt>
                <c:pt idx="6">
                  <c:v>433.43157894736839</c:v>
                </c:pt>
                <c:pt idx="7">
                  <c:v>397.33052631579341</c:v>
                </c:pt>
                <c:pt idx="8">
                  <c:v>387.73684210526318</c:v>
                </c:pt>
                <c:pt idx="9">
                  <c:v>340.67578947368617</c:v>
                </c:pt>
                <c:pt idx="10">
                  <c:v>250.69473684210527</c:v>
                </c:pt>
                <c:pt idx="11">
                  <c:v>280.30315789473491</c:v>
                </c:pt>
                <c:pt idx="12">
                  <c:v>337.84771929824598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0-48BE-A0DF-17BC3FFAA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3167775"/>
        <c:axId val="1193178815"/>
      </c:barChart>
      <c:catAx>
        <c:axId val="119316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8815"/>
        <c:crosses val="autoZero"/>
        <c:auto val="1"/>
        <c:lblAlgn val="ctr"/>
        <c:lblOffset val="100"/>
        <c:noMultiLvlLbl val="0"/>
      </c:catAx>
      <c:valAx>
        <c:axId val="1193178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67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เปรียบเทียบการใช้ไฟฟ้าต่อคนสะสมระหว่างปี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 กับ ปี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03-4653-886A-F39D2B1781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('2567'!$E$4,'2567'!$I$4)</c:f>
              <c:strCache>
                <c:ptCount val="2"/>
                <c:pt idx="0">
                  <c:v>(kwh/คน) ปี2566</c:v>
                </c:pt>
                <c:pt idx="1">
                  <c:v>(kwh/คน)ปี 2567</c:v>
                </c:pt>
              </c:strCache>
            </c:strRef>
          </c:cat>
          <c:val>
            <c:numRef>
              <c:f>('2567'!$E$18,'2567'!$I$18)</c:f>
              <c:numCache>
                <c:formatCode>_(* #,##0.00_);_(* \(#,##0.00\);_(* "-"??_);_(@_)</c:formatCode>
                <c:ptCount val="2"/>
                <c:pt idx="0">
                  <c:v>4340.648510638297</c:v>
                </c:pt>
                <c:pt idx="1">
                  <c:v>4054.1726315789515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3-4653-886A-F39D2B17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3171615"/>
        <c:axId val="1193154335"/>
      </c:barChart>
      <c:catAx>
        <c:axId val="1193171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54335"/>
        <c:crosses val="autoZero"/>
        <c:auto val="1"/>
        <c:lblAlgn val="ctr"/>
        <c:lblOffset val="100"/>
        <c:noMultiLvlLbl val="0"/>
      </c:catAx>
      <c:valAx>
        <c:axId val="1193154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171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เปรียบเทียบการใช้ไฟฟ้าสะสม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 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9375724260882485"/>
          <c:y val="3.3476044852191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26644810933655239"/>
          <c:w val="0.65239819587957892"/>
          <c:h val="0.543625070264560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58-4C69-9FB8-E83AE5B52C2F}"/>
              </c:ext>
            </c:extLst>
          </c:dPt>
          <c:dPt>
            <c:idx val="1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358-4C69-9FB8-E83AE5B52C2F}"/>
              </c:ext>
            </c:extLst>
          </c:dPt>
          <c:cat>
            <c:strLit>
              <c:ptCount val="2"/>
              <c:pt idx="0">
                <c:v> (kwh)ปี2566 </c:v>
              </c:pt>
              <c:pt idx="1">
                <c:v>(kwh) ปี 2567</c:v>
              </c:pt>
            </c:strLit>
          </c:cat>
          <c:val>
            <c:numLit>
              <c:formatCode>General</c:formatCode>
              <c:ptCount val="2"/>
              <c:pt idx="0">
                <c:v>427111.20000000007</c:v>
              </c:pt>
              <c:pt idx="1">
                <c:v>149429.6</c:v>
              </c:pt>
            </c:numLit>
          </c:val>
          <c:extLst>
            <c:ext xmlns:c16="http://schemas.microsoft.com/office/drawing/2014/chart" uri="{C3380CC4-5D6E-409C-BE32-E72D297353CC}">
              <c16:uniqueId val="{00000004-9358-4C69-9FB8-E83AE5B52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091663"/>
        <c:axId val="1"/>
      </c:barChart>
      <c:catAx>
        <c:axId val="88509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85091663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9525</xdr:rowOff>
    </xdr:from>
    <xdr:to>
      <xdr:col>8</xdr:col>
      <xdr:colOff>219075</xdr:colOff>
      <xdr:row>30</xdr:row>
      <xdr:rowOff>85725</xdr:rowOff>
    </xdr:to>
    <xdr:graphicFrame macro="">
      <xdr:nvGraphicFramePr>
        <xdr:cNvPr id="39053" name="แผนภูมิ 1">
          <a:extLst>
            <a:ext uri="{FF2B5EF4-FFF2-40B4-BE49-F238E27FC236}">
              <a16:creationId xmlns:a16="http://schemas.microsoft.com/office/drawing/2014/main" id="{6AB80596-069F-A38D-FA4A-E2017DF13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142875</xdr:rowOff>
    </xdr:from>
    <xdr:to>
      <xdr:col>8</xdr:col>
      <xdr:colOff>200025</xdr:colOff>
      <xdr:row>41</xdr:row>
      <xdr:rowOff>133350</xdr:rowOff>
    </xdr:to>
    <xdr:graphicFrame macro="">
      <xdr:nvGraphicFramePr>
        <xdr:cNvPr id="39054" name="แผนภูมิ 2">
          <a:extLst>
            <a:ext uri="{FF2B5EF4-FFF2-40B4-BE49-F238E27FC236}">
              <a16:creationId xmlns:a16="http://schemas.microsoft.com/office/drawing/2014/main" id="{8DF684CE-C0D9-2ED4-8AB7-0EB62C3D2960}"/>
            </a:ext>
            <a:ext uri="{147F2762-F138-4A5C-976F-8EAC2B608ADB}">
              <a16:predDERef xmlns:a16="http://schemas.microsoft.com/office/drawing/2014/main" pred="{6AB80596-069F-A38D-FA4A-E2017DF13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276225</xdr:colOff>
      <xdr:row>19</xdr:row>
      <xdr:rowOff>28575</xdr:rowOff>
    </xdr:from>
    <xdr:to>
      <xdr:col>11</xdr:col>
      <xdr:colOff>542925</xdr:colOff>
      <xdr:row>30</xdr:row>
      <xdr:rowOff>104775</xdr:rowOff>
    </xdr:to>
    <xdr:graphicFrame macro="">
      <xdr:nvGraphicFramePr>
        <xdr:cNvPr id="39055" name="แผนภูมิ 3">
          <a:extLst>
            <a:ext uri="{FF2B5EF4-FFF2-40B4-BE49-F238E27FC236}">
              <a16:creationId xmlns:a16="http://schemas.microsoft.com/office/drawing/2014/main" id="{35605E8D-30DE-0290-6961-D74127D79232}"/>
            </a:ext>
            <a:ext uri="{147F2762-F138-4A5C-976F-8EAC2B608ADB}">
              <a16:predDERef xmlns:a16="http://schemas.microsoft.com/office/drawing/2014/main" pred="{8DF684CE-C0D9-2ED4-8AB7-0EB62C3D2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276225</xdr:colOff>
      <xdr:row>30</xdr:row>
      <xdr:rowOff>152400</xdr:rowOff>
    </xdr:from>
    <xdr:to>
      <xdr:col>11</xdr:col>
      <xdr:colOff>523875</xdr:colOff>
      <xdr:row>41</xdr:row>
      <xdr:rowOff>104775</xdr:rowOff>
    </xdr:to>
    <xdr:graphicFrame macro="">
      <xdr:nvGraphicFramePr>
        <xdr:cNvPr id="39056" name="แผนภูมิ 4">
          <a:extLst>
            <a:ext uri="{FF2B5EF4-FFF2-40B4-BE49-F238E27FC236}">
              <a16:creationId xmlns:a16="http://schemas.microsoft.com/office/drawing/2014/main" id="{BEDACD1B-BAAB-C813-AC93-540E60E95485}"/>
            </a:ext>
            <a:ext uri="{147F2762-F138-4A5C-976F-8EAC2B608ADB}">
              <a16:predDERef xmlns:a16="http://schemas.microsoft.com/office/drawing/2014/main" pred="{35605E8D-30DE-0290-6961-D74127D79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41671</xdr:colOff>
      <xdr:row>19</xdr:row>
      <xdr:rowOff>9524</xdr:rowOff>
    </xdr:from>
    <xdr:to>
      <xdr:col>8</xdr:col>
      <xdr:colOff>214313</xdr:colOff>
      <xdr:row>30</xdr:row>
      <xdr:rowOff>71437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858D1EDA-4CBB-FAF3-3F22-F10FCBDC7B74}"/>
            </a:ext>
            <a:ext uri="{147F2762-F138-4A5C-976F-8EAC2B608ADB}">
              <a16:predDERef xmlns:a16="http://schemas.microsoft.com/office/drawing/2014/main" pred="{BEDACD1B-BAAB-C813-AC93-540E60E95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279797</xdr:colOff>
      <xdr:row>19</xdr:row>
      <xdr:rowOff>9525</xdr:rowOff>
    </xdr:from>
    <xdr:to>
      <xdr:col>11</xdr:col>
      <xdr:colOff>511969</xdr:colOff>
      <xdr:row>30</xdr:row>
      <xdr:rowOff>83344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62C2D078-F151-75DC-1303-31202D24E19F}"/>
            </a:ext>
            <a:ext uri="{147F2762-F138-4A5C-976F-8EAC2B608ADB}">
              <a16:predDERef xmlns:a16="http://schemas.microsoft.com/office/drawing/2014/main" pred="{858D1EDA-4CBB-FAF3-3F22-F10FCBDC7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59530</xdr:colOff>
      <xdr:row>30</xdr:row>
      <xdr:rowOff>152399</xdr:rowOff>
    </xdr:from>
    <xdr:to>
      <xdr:col>8</xdr:col>
      <xdr:colOff>202405</xdr:colOff>
      <xdr:row>41</xdr:row>
      <xdr:rowOff>130966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B0C8D65B-8E78-C8DA-899A-F96114B51189}"/>
            </a:ext>
            <a:ext uri="{147F2762-F138-4A5C-976F-8EAC2B608ADB}">
              <a16:predDERef xmlns:a16="http://schemas.microsoft.com/office/drawing/2014/main" pred="{62C2D078-F151-75DC-1303-31202D24E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285748</xdr:colOff>
      <xdr:row>30</xdr:row>
      <xdr:rowOff>152400</xdr:rowOff>
    </xdr:from>
    <xdr:to>
      <xdr:col>11</xdr:col>
      <xdr:colOff>511969</xdr:colOff>
      <xdr:row>41</xdr:row>
      <xdr:rowOff>107155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570F0CCC-4BB6-4957-1F07-34631F89DB4A}"/>
            </a:ext>
            <a:ext uri="{147F2762-F138-4A5C-976F-8EAC2B608ADB}">
              <a16:predDERef xmlns:a16="http://schemas.microsoft.com/office/drawing/2014/main" pred="{B0C8D65B-8E78-C8DA-899A-F96114B51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19</xdr:row>
      <xdr:rowOff>28575</xdr:rowOff>
    </xdr:from>
    <xdr:to>
      <xdr:col>11</xdr:col>
      <xdr:colOff>542925</xdr:colOff>
      <xdr:row>30</xdr:row>
      <xdr:rowOff>104775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24BDBF0C-7647-438E-9AF4-84318E1DC630}"/>
            </a:ext>
            <a:ext uri="{147F2762-F138-4A5C-976F-8EAC2B608ADB}">
              <a16:predDERef xmlns:a16="http://schemas.microsoft.com/office/drawing/2014/main" pred="{98DA2AE3-80C5-4C6C-B5A3-2D26CE85A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276225</xdr:colOff>
      <xdr:row>30</xdr:row>
      <xdr:rowOff>152400</xdr:rowOff>
    </xdr:from>
    <xdr:to>
      <xdr:col>11</xdr:col>
      <xdr:colOff>523875</xdr:colOff>
      <xdr:row>43</xdr:row>
      <xdr:rowOff>104775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14C39D89-6859-4C2A-ACE0-5A4C2ED8272D}"/>
            </a:ext>
            <a:ext uri="{147F2762-F138-4A5C-976F-8EAC2B608ADB}">
              <a16:predDERef xmlns:a16="http://schemas.microsoft.com/office/drawing/2014/main" pred="{24BDBF0C-7647-438E-9AF4-84318E1DC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22621</xdr:colOff>
      <xdr:row>19</xdr:row>
      <xdr:rowOff>28574</xdr:rowOff>
    </xdr:from>
    <xdr:to>
      <xdr:col>8</xdr:col>
      <xdr:colOff>195263</xdr:colOff>
      <xdr:row>30</xdr:row>
      <xdr:rowOff>90487</xdr:rowOff>
    </xdr:to>
    <xdr:graphicFrame macro="">
      <xdr:nvGraphicFramePr>
        <xdr:cNvPr id="6" name="แผนภูมิ 2">
          <a:extLst>
            <a:ext uri="{FF2B5EF4-FFF2-40B4-BE49-F238E27FC236}">
              <a16:creationId xmlns:a16="http://schemas.microsoft.com/office/drawing/2014/main" id="{2A230533-B252-4C13-835C-9F97D32781D1}"/>
            </a:ext>
            <a:ext uri="{147F2762-F138-4A5C-976F-8EAC2B608ADB}">
              <a16:predDERef xmlns:a16="http://schemas.microsoft.com/office/drawing/2014/main" pred="{14C39D89-6859-4C2A-ACE0-5A4C2ED82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279797</xdr:colOff>
      <xdr:row>19</xdr:row>
      <xdr:rowOff>9525</xdr:rowOff>
    </xdr:from>
    <xdr:to>
      <xdr:col>11</xdr:col>
      <xdr:colOff>511969</xdr:colOff>
      <xdr:row>30</xdr:row>
      <xdr:rowOff>83344</xdr:rowOff>
    </xdr:to>
    <xdr:graphicFrame macro="">
      <xdr:nvGraphicFramePr>
        <xdr:cNvPr id="7" name="แผนภูมิ 3">
          <a:extLst>
            <a:ext uri="{FF2B5EF4-FFF2-40B4-BE49-F238E27FC236}">
              <a16:creationId xmlns:a16="http://schemas.microsoft.com/office/drawing/2014/main" id="{34C075D7-12E4-4F58-A879-6769615B9E92}"/>
            </a:ext>
            <a:ext uri="{147F2762-F138-4A5C-976F-8EAC2B608ADB}">
              <a16:predDERef xmlns:a16="http://schemas.microsoft.com/office/drawing/2014/main" pred="{2A230533-B252-4C13-835C-9F97D3278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59530</xdr:colOff>
      <xdr:row>30</xdr:row>
      <xdr:rowOff>171449</xdr:rowOff>
    </xdr:from>
    <xdr:to>
      <xdr:col>8</xdr:col>
      <xdr:colOff>202405</xdr:colOff>
      <xdr:row>43</xdr:row>
      <xdr:rowOff>150016</xdr:rowOff>
    </xdr:to>
    <xdr:graphicFrame macro="">
      <xdr:nvGraphicFramePr>
        <xdr:cNvPr id="8" name="แผนภูมิ 4">
          <a:extLst>
            <a:ext uri="{FF2B5EF4-FFF2-40B4-BE49-F238E27FC236}">
              <a16:creationId xmlns:a16="http://schemas.microsoft.com/office/drawing/2014/main" id="{682C4E4B-434A-4960-B284-8879E838DB83}"/>
            </a:ext>
            <a:ext uri="{147F2762-F138-4A5C-976F-8EAC2B608ADB}">
              <a16:predDERef xmlns:a16="http://schemas.microsoft.com/office/drawing/2014/main" pred="{34C075D7-12E4-4F58-A879-6769615B9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285748</xdr:colOff>
      <xdr:row>30</xdr:row>
      <xdr:rowOff>152400</xdr:rowOff>
    </xdr:from>
    <xdr:to>
      <xdr:col>11</xdr:col>
      <xdr:colOff>511969</xdr:colOff>
      <xdr:row>43</xdr:row>
      <xdr:rowOff>107155</xdr:rowOff>
    </xdr:to>
    <xdr:graphicFrame macro="">
      <xdr:nvGraphicFramePr>
        <xdr:cNvPr id="9" name="แผนภูมิ 5">
          <a:extLst>
            <a:ext uri="{FF2B5EF4-FFF2-40B4-BE49-F238E27FC236}">
              <a16:creationId xmlns:a16="http://schemas.microsoft.com/office/drawing/2014/main" id="{AD36E4F7-52E5-4F36-8522-B13017AFA517}"/>
            </a:ext>
            <a:ext uri="{147F2762-F138-4A5C-976F-8EAC2B608ADB}">
              <a16:predDERef xmlns:a16="http://schemas.microsoft.com/office/drawing/2014/main" pred="{682C4E4B-434A-4960-B284-8879E838D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28C3-0AFA-4870-B747-D8BA095274A9}">
  <dimension ref="A1:T98"/>
  <sheetViews>
    <sheetView zoomScaleNormal="100" zoomScaleSheetLayoutView="70" workbookViewId="0">
      <selection activeCell="H5" sqref="H5"/>
    </sheetView>
  </sheetViews>
  <sheetFormatPr defaultColWidth="9.140625" defaultRowHeight="21.75" customHeight="1" x14ac:dyDescent="0.35"/>
  <cols>
    <col min="1" max="1" width="17" style="14" customWidth="1"/>
    <col min="2" max="2" width="11.42578125" style="3" customWidth="1"/>
    <col min="3" max="3" width="12.5703125" style="3" customWidth="1"/>
    <col min="4" max="4" width="14.7109375" style="3" customWidth="1"/>
    <col min="5" max="5" width="12.5703125" style="3" customWidth="1"/>
    <col min="6" max="6" width="10.85546875" style="3" customWidth="1"/>
    <col min="7" max="7" width="12.5703125" style="3" customWidth="1"/>
    <col min="8" max="8" width="14.7109375" style="3" customWidth="1"/>
    <col min="9" max="9" width="12.5703125" style="3" customWidth="1"/>
    <col min="10" max="10" width="13" style="3" customWidth="1"/>
    <col min="11" max="11" width="15.85546875" style="3" customWidth="1"/>
    <col min="12" max="12" width="10.5703125" style="3" customWidth="1"/>
    <col min="13" max="13" width="9.140625" style="3"/>
    <col min="14" max="14" width="17.5703125" style="3" bestFit="1" customWidth="1"/>
    <col min="15" max="16" width="14.28515625" style="3" bestFit="1" customWidth="1"/>
    <col min="17" max="17" width="11" style="3" bestFit="1" customWidth="1"/>
    <col min="18" max="16384" width="9.140625" style="3"/>
  </cols>
  <sheetData>
    <row r="1" spans="1:17" ht="21.75" customHeight="1" x14ac:dyDescent="0.35">
      <c r="A1" s="1"/>
      <c r="B1" s="2"/>
      <c r="C1" s="2"/>
      <c r="D1" s="2"/>
      <c r="E1" s="2"/>
      <c r="F1" s="2"/>
      <c r="G1" s="2"/>
      <c r="H1" s="2"/>
      <c r="I1" s="2"/>
      <c r="K1" s="4" t="s">
        <v>0</v>
      </c>
      <c r="L1" s="2"/>
    </row>
    <row r="2" spans="1:17" ht="21" customHeight="1" thickBot="1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"/>
    </row>
    <row r="3" spans="1:17" s="5" customFormat="1" ht="21.6" customHeight="1" thickBot="1" x14ac:dyDescent="0.25">
      <c r="A3" s="43" t="s">
        <v>2</v>
      </c>
      <c r="B3" s="44" t="s">
        <v>3</v>
      </c>
      <c r="C3" s="44"/>
      <c r="D3" s="44"/>
      <c r="E3" s="44"/>
      <c r="F3" s="44" t="s">
        <v>4</v>
      </c>
      <c r="G3" s="44"/>
      <c r="H3" s="44"/>
      <c r="I3" s="44"/>
      <c r="J3" s="44" t="s">
        <v>5</v>
      </c>
      <c r="K3" s="44"/>
      <c r="N3" s="21" t="s">
        <v>6</v>
      </c>
      <c r="O3" s="22"/>
      <c r="P3" s="22"/>
      <c r="Q3" s="22"/>
    </row>
    <row r="4" spans="1:17" s="5" customFormat="1" ht="54" customHeight="1" thickBot="1" x14ac:dyDescent="0.25">
      <c r="A4" s="43"/>
      <c r="B4" s="6" t="s">
        <v>7</v>
      </c>
      <c r="C4" s="6" t="s">
        <v>8</v>
      </c>
      <c r="D4" s="6" t="s">
        <v>9</v>
      </c>
      <c r="E4" s="6" t="s">
        <v>10</v>
      </c>
      <c r="F4" s="6" t="s">
        <v>7</v>
      </c>
      <c r="G4" s="6" t="s">
        <v>11</v>
      </c>
      <c r="H4" s="6" t="s">
        <v>9</v>
      </c>
      <c r="I4" s="6" t="s">
        <v>12</v>
      </c>
      <c r="J4" s="6" t="s">
        <v>13</v>
      </c>
      <c r="K4" s="6" t="s">
        <v>12</v>
      </c>
      <c r="N4" s="23"/>
      <c r="O4" s="23" t="s">
        <v>14</v>
      </c>
      <c r="P4" s="23" t="s">
        <v>15</v>
      </c>
      <c r="Q4" s="23"/>
    </row>
    <row r="5" spans="1:17" ht="24.95" customHeight="1" thickBot="1" x14ac:dyDescent="0.6">
      <c r="A5" s="7" t="s">
        <v>16</v>
      </c>
      <c r="B5" s="8">
        <v>94</v>
      </c>
      <c r="C5" s="8">
        <v>6000</v>
      </c>
      <c r="D5" s="8">
        <v>135989.1</v>
      </c>
      <c r="E5" s="9">
        <f>C5/B5</f>
        <v>63.829787234042556</v>
      </c>
      <c r="F5" s="10">
        <v>95</v>
      </c>
      <c r="G5" s="10">
        <f>Q5</f>
        <v>16036.400000000373</v>
      </c>
      <c r="H5" s="10">
        <f>G5*5.42</f>
        <v>86917.288000002023</v>
      </c>
      <c r="I5" s="9">
        <f>G5/F5</f>
        <v>168.80421052631971</v>
      </c>
      <c r="J5" s="19">
        <f>(G5-C5)/C5</f>
        <v>1.6727333333333954</v>
      </c>
      <c r="K5" s="20">
        <f>(I5-E5)/E5</f>
        <v>1.6445992982456754</v>
      </c>
      <c r="N5" s="24" t="s">
        <v>17</v>
      </c>
      <c r="O5" s="25">
        <v>7002126.4000000004</v>
      </c>
      <c r="P5" s="25">
        <v>6986090</v>
      </c>
      <c r="Q5" s="26">
        <f>O5-P5</f>
        <v>16036.400000000373</v>
      </c>
    </row>
    <row r="6" spans="1:17" ht="24.95" customHeight="1" x14ac:dyDescent="0.55000000000000004">
      <c r="A6" s="7" t="s">
        <v>18</v>
      </c>
      <c r="B6" s="8">
        <v>94</v>
      </c>
      <c r="C6" s="8">
        <v>27614.47</v>
      </c>
      <c r="D6" s="8">
        <v>153812.6</v>
      </c>
      <c r="E6" s="9">
        <f t="shared" ref="E6:E16" si="0">C6/B6</f>
        <v>293.7709574468085</v>
      </c>
      <c r="F6" s="10">
        <v>95</v>
      </c>
      <c r="G6" s="10">
        <f t="shared" ref="G6:G16" si="1">Q6</f>
        <v>22663.599999999627</v>
      </c>
      <c r="H6" s="10">
        <f t="shared" ref="H6:H16" si="2">G6*5.42</f>
        <v>122836.71199999798</v>
      </c>
      <c r="I6" s="9">
        <f>G6/F6</f>
        <v>238.56421052631188</v>
      </c>
      <c r="J6" s="19">
        <f>(G6-C6)/C6</f>
        <v>-0.17928535293273321</v>
      </c>
      <c r="K6" s="20">
        <f>(I6-E6)/E6</f>
        <v>-0.18792445448080958</v>
      </c>
      <c r="N6" s="24" t="s">
        <v>19</v>
      </c>
      <c r="O6" s="25">
        <v>7024789.5999999996</v>
      </c>
      <c r="P6" s="25">
        <v>7002126</v>
      </c>
      <c r="Q6" s="26">
        <f t="shared" ref="Q6:Q16" si="3">O6-P6</f>
        <v>22663.599999999627</v>
      </c>
    </row>
    <row r="7" spans="1:17" ht="24.95" customHeight="1" x14ac:dyDescent="0.55000000000000004">
      <c r="A7" s="7" t="s">
        <v>20</v>
      </c>
      <c r="B7" s="8">
        <v>94</v>
      </c>
      <c r="C7" s="8">
        <v>36005.74</v>
      </c>
      <c r="D7" s="8">
        <v>200191.91</v>
      </c>
      <c r="E7" s="9">
        <f t="shared" si="0"/>
        <v>383.03978723404254</v>
      </c>
      <c r="F7" s="10">
        <v>95</v>
      </c>
      <c r="G7" s="10">
        <f t="shared" si="1"/>
        <v>34897.400000000373</v>
      </c>
      <c r="H7" s="10">
        <f t="shared" si="2"/>
        <v>189143.908000002</v>
      </c>
      <c r="I7" s="9">
        <f t="shared" ref="I7:I16" si="4">G7/F7</f>
        <v>367.34105263158284</v>
      </c>
      <c r="J7" s="19">
        <f t="shared" ref="J7:J18" si="5">(G7-C7)/C7</f>
        <v>-3.0782314153232942E-2</v>
      </c>
      <c r="K7" s="20">
        <f>(I7-E7)/E7</f>
        <v>-4.0984605583198996E-2</v>
      </c>
      <c r="N7" s="24" t="s">
        <v>21</v>
      </c>
      <c r="O7" s="26">
        <v>7059687</v>
      </c>
      <c r="P7" s="26">
        <v>7024789.5999999996</v>
      </c>
      <c r="Q7" s="26">
        <f t="shared" si="3"/>
        <v>34897.400000000373</v>
      </c>
    </row>
    <row r="8" spans="1:17" ht="24.95" customHeight="1" x14ac:dyDescent="0.55000000000000004">
      <c r="A8" s="7" t="s">
        <v>22</v>
      </c>
      <c r="B8" s="8">
        <v>94</v>
      </c>
      <c r="C8" s="8">
        <v>37431.64</v>
      </c>
      <c r="D8" s="8">
        <v>209991.5</v>
      </c>
      <c r="E8" s="9">
        <f t="shared" si="0"/>
        <v>398.20893617021278</v>
      </c>
      <c r="F8" s="10">
        <v>95</v>
      </c>
      <c r="G8" s="10">
        <f t="shared" si="1"/>
        <v>38465.799999999814</v>
      </c>
      <c r="H8" s="10">
        <f t="shared" si="2"/>
        <v>208484.63599999898</v>
      </c>
      <c r="I8" s="9">
        <f t="shared" si="4"/>
        <v>404.90315789473487</v>
      </c>
      <c r="J8" s="19">
        <f t="shared" si="5"/>
        <v>2.7627963936386821E-2</v>
      </c>
      <c r="K8" s="20">
        <f>(I8-E8)/E8</f>
        <v>1.6810827473898469E-2</v>
      </c>
      <c r="N8" s="24" t="s">
        <v>23</v>
      </c>
      <c r="O8" s="26">
        <v>7098152.7999999998</v>
      </c>
      <c r="P8" s="26">
        <v>7059687</v>
      </c>
      <c r="Q8" s="26">
        <f t="shared" si="3"/>
        <v>38465.799999999814</v>
      </c>
    </row>
    <row r="9" spans="1:17" ht="24.95" customHeight="1" x14ac:dyDescent="0.55000000000000004">
      <c r="A9" s="7" t="s">
        <v>24</v>
      </c>
      <c r="B9" s="8">
        <v>94</v>
      </c>
      <c r="C9" s="8">
        <v>41504.85</v>
      </c>
      <c r="D9" s="8">
        <v>203373.77</v>
      </c>
      <c r="E9" s="9">
        <f t="shared" si="0"/>
        <v>441.54095744680848</v>
      </c>
      <c r="F9" s="10">
        <v>95</v>
      </c>
      <c r="G9" s="10">
        <f t="shared" si="1"/>
        <v>37366.400000000373</v>
      </c>
      <c r="H9" s="10">
        <f t="shared" si="2"/>
        <v>202525.88800000201</v>
      </c>
      <c r="I9" s="9">
        <f t="shared" si="4"/>
        <v>393.33052631579341</v>
      </c>
      <c r="J9" s="19">
        <f t="shared" si="5"/>
        <v>-9.9710033887596902E-2</v>
      </c>
      <c r="K9" s="20">
        <f t="shared" ref="K9:K18" si="6">(I9-E9)/E9</f>
        <v>-0.10918677037299056</v>
      </c>
      <c r="N9" s="24" t="s">
        <v>25</v>
      </c>
      <c r="O9" s="26">
        <v>7135519.2000000002</v>
      </c>
      <c r="P9" s="26">
        <v>7098152.7999999998</v>
      </c>
      <c r="Q9" s="26">
        <f t="shared" si="3"/>
        <v>37366.400000000373</v>
      </c>
    </row>
    <row r="10" spans="1:17" ht="24.95" customHeight="1" x14ac:dyDescent="0.55000000000000004">
      <c r="A10" s="7" t="s">
        <v>26</v>
      </c>
      <c r="B10" s="8">
        <v>94</v>
      </c>
      <c r="C10" s="8">
        <v>41757.75</v>
      </c>
      <c r="D10" s="8">
        <v>209623.91</v>
      </c>
      <c r="E10" s="9">
        <f t="shared" si="0"/>
        <v>444.23138297872339</v>
      </c>
      <c r="F10" s="10">
        <v>95</v>
      </c>
      <c r="G10" s="10">
        <f t="shared" si="1"/>
        <v>37150.399999999441</v>
      </c>
      <c r="H10" s="10">
        <f t="shared" si="2"/>
        <v>201355.16799999698</v>
      </c>
      <c r="I10" s="9">
        <f t="shared" si="4"/>
        <v>391.05684210525726</v>
      </c>
      <c r="J10" s="19">
        <f t="shared" si="5"/>
        <v>-0.11033520723699335</v>
      </c>
      <c r="K10" s="20">
        <f t="shared" si="6"/>
        <v>-0.11970009979239342</v>
      </c>
      <c r="N10" s="24" t="s">
        <v>27</v>
      </c>
      <c r="O10" s="26">
        <v>7172669.5999999996</v>
      </c>
      <c r="P10" s="26">
        <v>7135519.2000000002</v>
      </c>
      <c r="Q10" s="26">
        <f t="shared" si="3"/>
        <v>37150.399999999441</v>
      </c>
    </row>
    <row r="11" spans="1:17" ht="24.95" customHeight="1" x14ac:dyDescent="0.55000000000000004">
      <c r="A11" s="7" t="s">
        <v>28</v>
      </c>
      <c r="B11" s="8">
        <v>94</v>
      </c>
      <c r="C11" s="8">
        <v>45915.040000000001</v>
      </c>
      <c r="D11" s="8">
        <v>227738.6</v>
      </c>
      <c r="E11" s="9">
        <f t="shared" si="0"/>
        <v>488.45787234042552</v>
      </c>
      <c r="F11" s="10">
        <v>95</v>
      </c>
      <c r="G11" s="10">
        <f t="shared" si="1"/>
        <v>41176</v>
      </c>
      <c r="H11" s="10">
        <f t="shared" si="2"/>
        <v>223173.91999999998</v>
      </c>
      <c r="I11" s="9">
        <f t="shared" si="4"/>
        <v>433.43157894736839</v>
      </c>
      <c r="J11" s="19">
        <f t="shared" si="5"/>
        <v>-0.10321323906066511</v>
      </c>
      <c r="K11" s="20">
        <f t="shared" si="6"/>
        <v>-0.11265309970213182</v>
      </c>
      <c r="N11" s="24" t="s">
        <v>29</v>
      </c>
      <c r="O11" s="27">
        <v>7213845.5999999996</v>
      </c>
      <c r="P11" s="27">
        <v>7172669.5999999996</v>
      </c>
      <c r="Q11" s="26">
        <f t="shared" si="3"/>
        <v>41176</v>
      </c>
    </row>
    <row r="12" spans="1:17" ht="24.95" customHeight="1" x14ac:dyDescent="0.55000000000000004">
      <c r="A12" s="7" t="s">
        <v>30</v>
      </c>
      <c r="B12" s="8">
        <v>94</v>
      </c>
      <c r="C12" s="8">
        <v>39730.03</v>
      </c>
      <c r="D12" s="8">
        <v>195869.05</v>
      </c>
      <c r="E12" s="9">
        <f t="shared" si="0"/>
        <v>422.65989361702128</v>
      </c>
      <c r="F12" s="10">
        <v>95</v>
      </c>
      <c r="G12" s="10">
        <f t="shared" si="1"/>
        <v>37746.400000000373</v>
      </c>
      <c r="H12" s="10">
        <f t="shared" si="2"/>
        <v>204585.48800000202</v>
      </c>
      <c r="I12" s="9">
        <f t="shared" si="4"/>
        <v>397.33052631579341</v>
      </c>
      <c r="J12" s="19">
        <f t="shared" si="5"/>
        <v>-4.9927724695894425E-2</v>
      </c>
      <c r="K12" s="20">
        <f t="shared" si="6"/>
        <v>-5.992848548856923E-2</v>
      </c>
      <c r="N12" s="24" t="s">
        <v>31</v>
      </c>
      <c r="O12" s="27">
        <v>7251592</v>
      </c>
      <c r="P12" s="27">
        <v>7213845.5999999996</v>
      </c>
      <c r="Q12" s="26">
        <f t="shared" si="3"/>
        <v>37746.400000000373</v>
      </c>
    </row>
    <row r="13" spans="1:17" ht="24.95" customHeight="1" x14ac:dyDescent="0.55000000000000004">
      <c r="A13" s="7" t="s">
        <v>32</v>
      </c>
      <c r="B13" s="8">
        <v>94</v>
      </c>
      <c r="C13" s="8">
        <v>40474.129999999997</v>
      </c>
      <c r="D13" s="8">
        <v>194680.57</v>
      </c>
      <c r="E13" s="9">
        <f t="shared" si="0"/>
        <v>430.57585106382976</v>
      </c>
      <c r="F13" s="10">
        <v>95</v>
      </c>
      <c r="G13" s="10">
        <f t="shared" si="1"/>
        <v>36835</v>
      </c>
      <c r="H13" s="10">
        <f t="shared" si="2"/>
        <v>199645.7</v>
      </c>
      <c r="I13" s="9">
        <f t="shared" si="4"/>
        <v>387.73684210526318</v>
      </c>
      <c r="J13" s="19">
        <f t="shared" si="5"/>
        <v>-8.9912494721937145E-2</v>
      </c>
      <c r="K13" s="20">
        <f>(I13-E13)/E13</f>
        <v>-9.9492363198548275E-2</v>
      </c>
      <c r="N13" s="24" t="s">
        <v>33</v>
      </c>
      <c r="O13" s="27">
        <v>7288427</v>
      </c>
      <c r="P13" s="27">
        <v>7251592</v>
      </c>
      <c r="Q13" s="26">
        <f t="shared" si="3"/>
        <v>36835</v>
      </c>
    </row>
    <row r="14" spans="1:17" ht="24.95" customHeight="1" x14ac:dyDescent="0.55000000000000004">
      <c r="A14" s="7" t="s">
        <v>34</v>
      </c>
      <c r="B14" s="8">
        <v>94</v>
      </c>
      <c r="C14" s="8">
        <v>34459.03</v>
      </c>
      <c r="D14" s="8">
        <v>141626.60999999999</v>
      </c>
      <c r="E14" s="9">
        <f t="shared" si="0"/>
        <v>366.58542553191489</v>
      </c>
      <c r="F14" s="10">
        <v>95</v>
      </c>
      <c r="G14" s="10">
        <f t="shared" si="1"/>
        <v>32364.200000000186</v>
      </c>
      <c r="H14" s="10">
        <f t="shared" si="2"/>
        <v>175413.964000001</v>
      </c>
      <c r="I14" s="9">
        <f t="shared" si="4"/>
        <v>340.67578947368617</v>
      </c>
      <c r="J14" s="19">
        <f t="shared" si="5"/>
        <v>-6.0791902732021549E-2</v>
      </c>
      <c r="K14" s="20">
        <f t="shared" si="6"/>
        <v>-7.0678303755895053E-2</v>
      </c>
      <c r="N14" s="24" t="s">
        <v>35</v>
      </c>
      <c r="O14" s="27">
        <v>7320791.2000000002</v>
      </c>
      <c r="P14" s="27">
        <v>7288427</v>
      </c>
      <c r="Q14" s="26">
        <f t="shared" si="3"/>
        <v>32364.200000000186</v>
      </c>
    </row>
    <row r="15" spans="1:17" ht="24.95" customHeight="1" x14ac:dyDescent="0.55000000000000004">
      <c r="A15" s="7" t="s">
        <v>36</v>
      </c>
      <c r="B15" s="8">
        <v>94</v>
      </c>
      <c r="C15" s="8">
        <v>26843.279999999999</v>
      </c>
      <c r="D15" s="8">
        <v>111399.61</v>
      </c>
      <c r="E15" s="9">
        <f t="shared" si="0"/>
        <v>285.56680851063828</v>
      </c>
      <c r="F15" s="10">
        <v>95</v>
      </c>
      <c r="G15" s="10">
        <f t="shared" si="1"/>
        <v>23816</v>
      </c>
      <c r="H15" s="10">
        <f t="shared" si="2"/>
        <v>129082.72</v>
      </c>
      <c r="I15" s="9">
        <f t="shared" si="4"/>
        <v>250.69473684210527</v>
      </c>
      <c r="J15" s="19">
        <f t="shared" si="5"/>
        <v>-0.11277608399569647</v>
      </c>
      <c r="K15" s="20">
        <f t="shared" si="6"/>
        <v>-0.12211528311153119</v>
      </c>
      <c r="N15" s="24" t="s">
        <v>37</v>
      </c>
      <c r="O15" s="27">
        <v>7344607.2000000002</v>
      </c>
      <c r="P15" s="27">
        <v>7320791.2000000002</v>
      </c>
      <c r="Q15" s="26">
        <f t="shared" si="3"/>
        <v>23816</v>
      </c>
    </row>
    <row r="16" spans="1:17" ht="24.95" customHeight="1" x14ac:dyDescent="0.55000000000000004">
      <c r="A16" s="7" t="s">
        <v>38</v>
      </c>
      <c r="B16" s="8">
        <v>94</v>
      </c>
      <c r="C16" s="8">
        <v>30285</v>
      </c>
      <c r="D16" s="8">
        <v>125682.75</v>
      </c>
      <c r="E16" s="9">
        <f t="shared" si="0"/>
        <v>322.18085106382978</v>
      </c>
      <c r="F16" s="10">
        <v>95</v>
      </c>
      <c r="G16" s="10">
        <f t="shared" si="1"/>
        <v>26628.799999999814</v>
      </c>
      <c r="H16" s="10">
        <f t="shared" si="2"/>
        <v>144328.095999999</v>
      </c>
      <c r="I16" s="9">
        <f t="shared" si="4"/>
        <v>280.30315789473491</v>
      </c>
      <c r="J16" s="19">
        <f t="shared" si="5"/>
        <v>-0.12072643222718132</v>
      </c>
      <c r="K16" s="20">
        <f t="shared" si="6"/>
        <v>-0.12998194346689509</v>
      </c>
      <c r="N16" s="24" t="s">
        <v>39</v>
      </c>
      <c r="O16" s="27">
        <v>7371236</v>
      </c>
      <c r="P16" s="27">
        <v>7344607.2000000002</v>
      </c>
      <c r="Q16" s="26">
        <f t="shared" si="3"/>
        <v>26628.799999999814</v>
      </c>
    </row>
    <row r="17" spans="1:15" ht="24.95" customHeight="1" x14ac:dyDescent="0.55000000000000004">
      <c r="A17" s="7" t="s">
        <v>40</v>
      </c>
      <c r="B17" s="9">
        <f t="shared" ref="B17:H17" si="7">AVERAGE(B5:B16)</f>
        <v>94</v>
      </c>
      <c r="C17" s="9">
        <f>AVERAGE(C5:C16)</f>
        <v>34001.746666666673</v>
      </c>
      <c r="D17" s="9">
        <f t="shared" si="7"/>
        <v>175831.66500000004</v>
      </c>
      <c r="E17" s="9">
        <f t="shared" si="7"/>
        <v>361.72070921985807</v>
      </c>
      <c r="F17" s="10">
        <v>95</v>
      </c>
      <c r="G17" s="9">
        <f t="shared" si="7"/>
        <v>32095.533333333366</v>
      </c>
      <c r="H17" s="9">
        <f t="shared" si="7"/>
        <v>173957.79066666684</v>
      </c>
      <c r="I17" s="9">
        <f>G17/F17</f>
        <v>337.84771929824598</v>
      </c>
      <c r="J17" s="19">
        <f>(G17-C17)/C17</f>
        <v>-5.6062217980173586E-2</v>
      </c>
      <c r="K17" s="20">
        <f>(I17-E17)/E17</f>
        <v>-6.5998405159329171E-2</v>
      </c>
    </row>
    <row r="18" spans="1:15" ht="24.95" customHeight="1" x14ac:dyDescent="0.55000000000000004">
      <c r="A18" s="7" t="s">
        <v>41</v>
      </c>
      <c r="B18" s="9">
        <f>SUM(B5:B16)</f>
        <v>1128</v>
      </c>
      <c r="C18" s="9">
        <f>SUM(C5:C16)</f>
        <v>408020.96000000008</v>
      </c>
      <c r="D18" s="9">
        <f>SUM(D5:D16)</f>
        <v>2109979.9800000004</v>
      </c>
      <c r="E18" s="9">
        <f>SUM(E5:E16)</f>
        <v>4340.648510638297</v>
      </c>
      <c r="F18" s="9">
        <f t="shared" ref="F18:I18" si="8">SUM(F5:F16)</f>
        <v>1140</v>
      </c>
      <c r="G18" s="9">
        <f>SUM(G5:G16)</f>
        <v>385146.40000000037</v>
      </c>
      <c r="H18" s="9">
        <f t="shared" si="8"/>
        <v>2087493.488000002</v>
      </c>
      <c r="I18" s="9">
        <f t="shared" si="8"/>
        <v>4054.1726315789515</v>
      </c>
      <c r="J18" s="19">
        <f t="shared" si="5"/>
        <v>-5.606221798017362E-2</v>
      </c>
      <c r="K18" s="20">
        <f t="shared" si="6"/>
        <v>-6.5998405159329282E-2</v>
      </c>
    </row>
    <row r="19" spans="1:15" ht="21.75" customHeight="1" x14ac:dyDescent="0.55000000000000004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5" ht="21.75" customHeight="1" x14ac:dyDescent="0.55000000000000004">
      <c r="A20" s="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5" ht="21.75" customHeight="1" x14ac:dyDescent="0.55000000000000004">
      <c r="A21" s="11"/>
      <c r="B21" s="13"/>
      <c r="C21" s="13"/>
      <c r="D21" s="13"/>
      <c r="E21" s="13"/>
      <c r="F21" s="13"/>
      <c r="G21" s="13"/>
      <c r="H21" s="13"/>
      <c r="I21" s="13"/>
      <c r="J21" s="13"/>
      <c r="K21" s="13"/>
      <c r="O21" s="10">
        <v>16036.4000000004</v>
      </c>
    </row>
    <row r="22" spans="1:15" ht="21.75" customHeight="1" x14ac:dyDescent="0.55000000000000004">
      <c r="O22" s="10">
        <v>22663.599999999627</v>
      </c>
    </row>
    <row r="23" spans="1:15" ht="21.75" customHeight="1" x14ac:dyDescent="0.55000000000000004">
      <c r="O23" s="10">
        <v>34897.400000000373</v>
      </c>
    </row>
    <row r="24" spans="1:15" ht="21.75" customHeight="1" x14ac:dyDescent="0.55000000000000004">
      <c r="O24" s="10">
        <v>38465.799999999814</v>
      </c>
    </row>
    <row r="25" spans="1:15" ht="21.75" customHeight="1" x14ac:dyDescent="0.55000000000000004">
      <c r="O25" s="10">
        <v>37366.400000000373</v>
      </c>
    </row>
    <row r="26" spans="1:15" ht="21.75" customHeight="1" x14ac:dyDescent="0.55000000000000004">
      <c r="O26" s="10">
        <v>37150.399999999441</v>
      </c>
    </row>
    <row r="27" spans="1:15" ht="21.75" customHeight="1" x14ac:dyDescent="0.55000000000000004">
      <c r="O27" s="10">
        <v>41176</v>
      </c>
    </row>
    <row r="28" spans="1:15" ht="21.75" customHeight="1" x14ac:dyDescent="0.55000000000000004">
      <c r="O28" s="10">
        <v>37746.400000000373</v>
      </c>
    </row>
    <row r="29" spans="1:15" ht="21.75" customHeight="1" x14ac:dyDescent="0.55000000000000004">
      <c r="O29" s="10">
        <v>36835</v>
      </c>
    </row>
    <row r="30" spans="1:15" ht="21.75" customHeight="1" x14ac:dyDescent="0.35">
      <c r="O30" s="3">
        <v>34459.03</v>
      </c>
    </row>
    <row r="31" spans="1:15" ht="21.75" customHeight="1" x14ac:dyDescent="0.35">
      <c r="O31" s="3">
        <v>26843.279999999999</v>
      </c>
    </row>
    <row r="32" spans="1:15" ht="21.75" customHeight="1" x14ac:dyDescent="0.35">
      <c r="O32" s="3">
        <v>30285</v>
      </c>
    </row>
    <row r="33" spans="1:15" ht="21.75" customHeight="1" x14ac:dyDescent="0.35">
      <c r="O33" s="28">
        <f>SUM(O21:O32)</f>
        <v>393924.71000000043</v>
      </c>
    </row>
    <row r="40" spans="1:15" ht="21.95" customHeight="1" x14ac:dyDescent="0.35"/>
    <row r="43" spans="1:15" ht="21.75" customHeight="1" x14ac:dyDescent="0.35">
      <c r="A43" s="39" t="s">
        <v>42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5" ht="21.75" customHeight="1" x14ac:dyDescent="0.3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5" ht="21.75" customHeight="1" x14ac:dyDescent="0.3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5" ht="21.75" customHeight="1" x14ac:dyDescent="0.3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5" ht="41.45" customHeight="1" x14ac:dyDescent="0.3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5" ht="42" customHeight="1" x14ac:dyDescent="0.35">
      <c r="A48" s="41" t="s">
        <v>43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s="15" customFormat="1" ht="30" customHeight="1" x14ac:dyDescent="0.2">
      <c r="A49" s="35" t="s">
        <v>44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pans="1:12" s="15" customFormat="1" ht="50.1" customHeight="1" x14ac:dyDescent="0.2">
      <c r="A50" s="16" t="s">
        <v>45</v>
      </c>
      <c r="B50" s="34" t="s">
        <v>46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s="15" customFormat="1" ht="50.1" customHeight="1" x14ac:dyDescent="0.2">
      <c r="A51" s="37" t="s">
        <v>47</v>
      </c>
      <c r="B51" s="37"/>
      <c r="C51" s="36" t="s">
        <v>48</v>
      </c>
      <c r="D51" s="36"/>
      <c r="E51" s="36"/>
      <c r="F51" s="36"/>
      <c r="G51" s="36"/>
      <c r="H51" s="36"/>
      <c r="I51" s="36"/>
      <c r="J51" s="36"/>
      <c r="K51" s="36"/>
      <c r="L51" s="36"/>
    </row>
    <row r="52" spans="1:12" s="15" customFormat="1" ht="50.1" customHeight="1" x14ac:dyDescent="0.2">
      <c r="A52" s="16" t="s">
        <v>49</v>
      </c>
      <c r="B52" s="38" t="s">
        <v>50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 s="15" customFormat="1" ht="30" customHeight="1" x14ac:dyDescent="0.2">
      <c r="A53" s="35" t="s">
        <v>51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spans="1:12" s="15" customFormat="1" ht="50.1" customHeight="1" x14ac:dyDescent="0.2">
      <c r="A54" s="16" t="s">
        <v>45</v>
      </c>
      <c r="B54" s="34" t="s">
        <v>52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2" s="15" customFormat="1" ht="50.1" customHeight="1" x14ac:dyDescent="0.2">
      <c r="A55" s="37" t="s">
        <v>47</v>
      </c>
      <c r="B55" s="37"/>
      <c r="C55" s="38" t="s">
        <v>53</v>
      </c>
      <c r="D55" s="38"/>
      <c r="E55" s="38"/>
      <c r="F55" s="38"/>
      <c r="G55" s="38"/>
      <c r="H55" s="38"/>
      <c r="I55" s="38"/>
      <c r="J55" s="38"/>
      <c r="K55" s="38"/>
      <c r="L55" s="38"/>
    </row>
    <row r="56" spans="1:12" s="15" customFormat="1" ht="50.1" customHeight="1" x14ac:dyDescent="0.2">
      <c r="A56" s="16" t="s">
        <v>49</v>
      </c>
      <c r="B56" s="33"/>
      <c r="C56" s="36" t="s">
        <v>54</v>
      </c>
      <c r="D56" s="36"/>
      <c r="E56" s="36"/>
      <c r="F56" s="36"/>
      <c r="G56" s="36"/>
      <c r="H56" s="36"/>
      <c r="I56" s="36"/>
      <c r="J56" s="36"/>
      <c r="K56" s="36"/>
      <c r="L56" s="36"/>
    </row>
    <row r="57" spans="1:12" s="15" customFormat="1" ht="30" customHeight="1" x14ac:dyDescent="0.2">
      <c r="A57" s="35" t="s">
        <v>55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</row>
    <row r="58" spans="1:12" s="15" customFormat="1" ht="50.1" customHeight="1" x14ac:dyDescent="0.2">
      <c r="A58" s="16" t="s">
        <v>45</v>
      </c>
      <c r="B58" s="34" t="s">
        <v>56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12" s="15" customFormat="1" ht="50.1" customHeight="1" x14ac:dyDescent="0.2">
      <c r="A59" s="34" t="s">
        <v>47</v>
      </c>
      <c r="B59" s="34"/>
      <c r="C59" s="36" t="s">
        <v>57</v>
      </c>
      <c r="D59" s="36"/>
      <c r="E59" s="36"/>
      <c r="F59" s="36"/>
      <c r="G59" s="36"/>
      <c r="H59" s="36"/>
      <c r="I59" s="36"/>
      <c r="J59" s="36"/>
      <c r="K59" s="36"/>
      <c r="L59" s="36"/>
    </row>
    <row r="60" spans="1:12" s="15" customFormat="1" ht="50.1" customHeight="1" x14ac:dyDescent="0.2">
      <c r="A60" s="16" t="s">
        <v>49</v>
      </c>
      <c r="B60" s="16"/>
      <c r="C60" s="38" t="s">
        <v>54</v>
      </c>
      <c r="D60" s="38"/>
      <c r="E60" s="38"/>
      <c r="F60" s="38"/>
      <c r="G60" s="38"/>
      <c r="H60" s="38"/>
      <c r="I60" s="38"/>
      <c r="J60" s="38"/>
      <c r="K60" s="38"/>
      <c r="L60" s="38"/>
    </row>
    <row r="61" spans="1:12" s="15" customFormat="1" ht="30" customHeight="1" x14ac:dyDescent="0.2">
      <c r="A61" s="35" t="s">
        <v>58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</row>
    <row r="62" spans="1:12" s="15" customFormat="1" ht="50.1" customHeight="1" x14ac:dyDescent="0.2">
      <c r="A62" s="16" t="s">
        <v>45</v>
      </c>
      <c r="B62" s="16"/>
      <c r="C62" s="34" t="s">
        <v>59</v>
      </c>
      <c r="D62" s="34"/>
      <c r="E62" s="34"/>
      <c r="F62" s="34"/>
      <c r="G62" s="34"/>
      <c r="H62" s="34"/>
      <c r="I62" s="34"/>
      <c r="J62" s="34"/>
      <c r="K62" s="34"/>
      <c r="L62" s="34"/>
    </row>
    <row r="63" spans="1:12" s="15" customFormat="1" ht="50.1" customHeight="1" x14ac:dyDescent="0.2">
      <c r="A63" s="34" t="s">
        <v>47</v>
      </c>
      <c r="B63" s="34"/>
      <c r="C63" s="38" t="s">
        <v>60</v>
      </c>
      <c r="D63" s="38"/>
      <c r="E63" s="38"/>
      <c r="F63" s="38"/>
      <c r="G63" s="38"/>
      <c r="H63" s="38"/>
      <c r="I63" s="38"/>
      <c r="J63" s="38"/>
      <c r="K63" s="38"/>
      <c r="L63" s="38"/>
    </row>
    <row r="64" spans="1:12" s="15" customFormat="1" ht="50.1" customHeight="1" x14ac:dyDescent="0.2">
      <c r="A64" s="16" t="s">
        <v>49</v>
      </c>
      <c r="B64" s="16"/>
      <c r="C64" s="46" t="s">
        <v>54</v>
      </c>
      <c r="D64" s="47"/>
      <c r="E64" s="47"/>
      <c r="F64" s="47"/>
      <c r="G64" s="47"/>
      <c r="H64" s="47"/>
      <c r="I64" s="47"/>
      <c r="J64" s="47"/>
      <c r="K64" s="47"/>
      <c r="L64" s="47"/>
    </row>
    <row r="65" spans="1:12" s="15" customFormat="1" ht="30" customHeight="1" x14ac:dyDescent="0.2">
      <c r="A65" s="35" t="s">
        <v>61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 s="15" customFormat="1" ht="50.1" customHeight="1" x14ac:dyDescent="0.2">
      <c r="A66" s="16" t="s">
        <v>45</v>
      </c>
      <c r="B66" s="34" t="s">
        <v>62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12" s="15" customFormat="1" ht="50.1" customHeight="1" x14ac:dyDescent="0.2">
      <c r="A67" s="34" t="s">
        <v>47</v>
      </c>
      <c r="B67" s="34"/>
      <c r="C67" s="36" t="s">
        <v>63</v>
      </c>
      <c r="D67" s="36"/>
      <c r="E67" s="36"/>
      <c r="F67" s="36"/>
      <c r="G67" s="36"/>
      <c r="H67" s="36"/>
      <c r="I67" s="36"/>
      <c r="J67" s="36"/>
      <c r="K67" s="36"/>
      <c r="L67" s="36"/>
    </row>
    <row r="68" spans="1:12" s="15" customFormat="1" ht="50.1" customHeight="1" x14ac:dyDescent="0.2">
      <c r="A68" s="16" t="s">
        <v>49</v>
      </c>
      <c r="B68" s="16"/>
      <c r="C68" s="36" t="s">
        <v>64</v>
      </c>
      <c r="D68" s="36"/>
      <c r="E68" s="36"/>
      <c r="F68" s="36"/>
      <c r="G68" s="36"/>
      <c r="H68" s="36"/>
      <c r="I68" s="36"/>
      <c r="J68" s="36"/>
      <c r="K68" s="36"/>
      <c r="L68" s="36"/>
    </row>
    <row r="69" spans="1:12" s="15" customFormat="1" ht="30" customHeight="1" x14ac:dyDescent="0.2">
      <c r="A69" s="35" t="s">
        <v>65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</row>
    <row r="70" spans="1:12" s="15" customFormat="1" ht="50.1" customHeight="1" x14ac:dyDescent="0.2">
      <c r="A70" s="16" t="s">
        <v>45</v>
      </c>
      <c r="B70" s="34" t="s">
        <v>66</v>
      </c>
      <c r="C70" s="34"/>
      <c r="D70" s="34"/>
      <c r="E70" s="34"/>
      <c r="F70" s="34"/>
      <c r="G70" s="34"/>
      <c r="H70" s="34"/>
      <c r="I70" s="34"/>
      <c r="J70" s="34"/>
      <c r="K70" s="34"/>
      <c r="L70" s="34"/>
    </row>
    <row r="71" spans="1:12" s="15" customFormat="1" ht="50.1" customHeight="1" x14ac:dyDescent="0.2">
      <c r="A71" s="34" t="s">
        <v>47</v>
      </c>
      <c r="B71" s="34"/>
      <c r="C71" s="45" t="s">
        <v>63</v>
      </c>
      <c r="D71" s="45"/>
      <c r="E71" s="45"/>
      <c r="F71" s="45"/>
      <c r="G71" s="45"/>
      <c r="H71" s="45"/>
      <c r="I71" s="45"/>
      <c r="J71" s="45"/>
      <c r="K71" s="45"/>
      <c r="L71" s="45"/>
    </row>
    <row r="72" spans="1:12" s="15" customFormat="1" ht="50.1" customHeight="1" x14ac:dyDescent="0.2">
      <c r="A72" s="16" t="s">
        <v>49</v>
      </c>
      <c r="B72" s="16"/>
      <c r="C72" s="36" t="s">
        <v>64</v>
      </c>
      <c r="D72" s="38"/>
      <c r="E72" s="38"/>
      <c r="F72" s="38"/>
      <c r="G72" s="38"/>
      <c r="H72" s="38"/>
      <c r="I72" s="38"/>
      <c r="J72" s="38"/>
      <c r="K72" s="38"/>
      <c r="L72" s="38"/>
    </row>
    <row r="73" spans="1:12" s="15" customFormat="1" ht="30" customHeight="1" x14ac:dyDescent="0.2">
      <c r="A73" s="35" t="s">
        <v>67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</row>
    <row r="74" spans="1:12" s="15" customFormat="1" ht="39.950000000000003" customHeight="1" x14ac:dyDescent="0.2">
      <c r="A74" s="16" t="s">
        <v>45</v>
      </c>
      <c r="B74" s="34" t="s">
        <v>68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</row>
    <row r="75" spans="1:12" s="15" customFormat="1" ht="39.950000000000003" customHeight="1" x14ac:dyDescent="0.2">
      <c r="A75" s="37" t="s">
        <v>47</v>
      </c>
      <c r="B75" s="37"/>
      <c r="C75" s="36" t="s">
        <v>63</v>
      </c>
      <c r="D75" s="36"/>
      <c r="E75" s="36"/>
      <c r="F75" s="36"/>
      <c r="G75" s="36"/>
      <c r="H75" s="36"/>
      <c r="I75" s="36"/>
      <c r="J75" s="36"/>
      <c r="K75" s="36"/>
      <c r="L75" s="36"/>
    </row>
    <row r="76" spans="1:12" s="15" customFormat="1" ht="39.950000000000003" customHeight="1" x14ac:dyDescent="0.2">
      <c r="A76" s="16" t="s">
        <v>49</v>
      </c>
      <c r="B76" s="16"/>
      <c r="C76" s="38" t="s">
        <v>64</v>
      </c>
      <c r="D76" s="38"/>
      <c r="E76" s="38"/>
      <c r="F76" s="38"/>
      <c r="G76" s="38"/>
      <c r="H76" s="38"/>
      <c r="I76" s="38"/>
      <c r="J76" s="38"/>
      <c r="K76" s="38"/>
      <c r="L76" s="38"/>
    </row>
    <row r="77" spans="1:12" s="15" customFormat="1" ht="30" customHeight="1" x14ac:dyDescent="0.2">
      <c r="A77" s="35" t="s">
        <v>69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</row>
    <row r="78" spans="1:12" s="15" customFormat="1" ht="39.950000000000003" customHeight="1" x14ac:dyDescent="0.2">
      <c r="A78" s="16" t="s">
        <v>45</v>
      </c>
      <c r="B78" s="34" t="s">
        <v>70</v>
      </c>
      <c r="C78" s="34"/>
      <c r="D78" s="34"/>
      <c r="E78" s="34"/>
      <c r="F78" s="34"/>
      <c r="G78" s="34"/>
      <c r="H78" s="34"/>
      <c r="I78" s="34"/>
      <c r="J78" s="34"/>
      <c r="K78" s="34"/>
      <c r="L78" s="34"/>
    </row>
    <row r="79" spans="1:12" s="15" customFormat="1" ht="39.950000000000003" customHeight="1" x14ac:dyDescent="0.2">
      <c r="A79" s="37" t="s">
        <v>47</v>
      </c>
      <c r="B79" s="37"/>
      <c r="C79" s="36" t="s">
        <v>63</v>
      </c>
      <c r="D79" s="36"/>
      <c r="E79" s="36"/>
      <c r="F79" s="36"/>
      <c r="G79" s="36"/>
      <c r="H79" s="36"/>
      <c r="I79" s="36"/>
      <c r="J79" s="36"/>
      <c r="K79" s="36"/>
      <c r="L79" s="36"/>
    </row>
    <row r="80" spans="1:12" s="15" customFormat="1" ht="39.950000000000003" customHeight="1" x14ac:dyDescent="0.2">
      <c r="A80" s="16" t="s">
        <v>49</v>
      </c>
      <c r="B80" s="16"/>
      <c r="C80" s="36" t="s">
        <v>71</v>
      </c>
      <c r="D80" s="36"/>
      <c r="E80" s="36"/>
      <c r="F80" s="36"/>
      <c r="G80" s="36"/>
      <c r="H80" s="36"/>
      <c r="I80" s="36"/>
      <c r="J80" s="36"/>
      <c r="K80" s="36"/>
      <c r="L80" s="36"/>
    </row>
    <row r="81" spans="1:20" s="15" customFormat="1" ht="30" customHeight="1" x14ac:dyDescent="0.2">
      <c r="A81" s="35" t="s">
        <v>72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</row>
    <row r="82" spans="1:20" s="15" customFormat="1" ht="39.950000000000003" customHeight="1" x14ac:dyDescent="0.2">
      <c r="A82" s="16" t="s">
        <v>45</v>
      </c>
      <c r="B82" s="34" t="s">
        <v>73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17"/>
      <c r="N82" s="17"/>
      <c r="O82" s="17"/>
      <c r="P82" s="17"/>
      <c r="Q82" s="17"/>
      <c r="R82" s="17"/>
      <c r="S82" s="17"/>
      <c r="T82" s="17"/>
    </row>
    <row r="83" spans="1:20" s="15" customFormat="1" ht="39.950000000000003" customHeight="1" x14ac:dyDescent="0.2">
      <c r="A83" s="34" t="s">
        <v>47</v>
      </c>
      <c r="B83" s="34"/>
      <c r="C83" s="36" t="s">
        <v>63</v>
      </c>
      <c r="D83" s="36"/>
      <c r="E83" s="36"/>
      <c r="F83" s="36"/>
      <c r="G83" s="36"/>
      <c r="H83" s="36"/>
      <c r="I83" s="36"/>
      <c r="J83" s="36"/>
      <c r="K83" s="36"/>
      <c r="L83" s="36"/>
      <c r="M83" s="17"/>
      <c r="N83" s="17"/>
      <c r="O83" s="17"/>
      <c r="P83" s="17"/>
      <c r="Q83" s="17"/>
      <c r="R83" s="17"/>
      <c r="S83" s="17"/>
      <c r="T83" s="17"/>
    </row>
    <row r="84" spans="1:20" s="15" customFormat="1" ht="39.950000000000003" customHeight="1" x14ac:dyDescent="0.2">
      <c r="A84" s="16" t="s">
        <v>49</v>
      </c>
      <c r="B84" s="16"/>
      <c r="C84" s="36" t="s">
        <v>71</v>
      </c>
      <c r="D84" s="36"/>
      <c r="E84" s="36"/>
      <c r="F84" s="36"/>
      <c r="G84" s="36"/>
      <c r="H84" s="36"/>
      <c r="I84" s="36"/>
      <c r="J84" s="36"/>
      <c r="K84" s="36"/>
      <c r="L84" s="36"/>
      <c r="M84" s="17"/>
      <c r="N84" s="17"/>
      <c r="O84" s="17"/>
      <c r="P84" s="17"/>
      <c r="Q84" s="17"/>
      <c r="R84" s="17"/>
      <c r="S84" s="17"/>
      <c r="T84" s="17"/>
    </row>
    <row r="85" spans="1:20" s="15" customFormat="1" ht="30" customHeight="1" x14ac:dyDescent="0.2">
      <c r="A85" s="35" t="s">
        <v>74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</row>
    <row r="86" spans="1:20" s="18" customFormat="1" ht="39.950000000000003" customHeight="1" x14ac:dyDescent="0.55000000000000004">
      <c r="A86" s="16" t="s">
        <v>45</v>
      </c>
      <c r="B86" s="34" t="s">
        <v>75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20" s="18" customFormat="1" ht="39.950000000000003" customHeight="1" x14ac:dyDescent="0.55000000000000004">
      <c r="A87" s="34" t="s">
        <v>47</v>
      </c>
      <c r="B87" s="34"/>
      <c r="C87" s="36" t="s">
        <v>63</v>
      </c>
      <c r="D87" s="36"/>
      <c r="E87" s="36"/>
      <c r="F87" s="36"/>
      <c r="G87" s="36"/>
      <c r="H87" s="36"/>
      <c r="I87" s="36"/>
      <c r="J87" s="36"/>
      <c r="K87" s="36"/>
      <c r="L87" s="36"/>
    </row>
    <row r="88" spans="1:20" s="18" customFormat="1" ht="39.950000000000003" customHeight="1" x14ac:dyDescent="0.55000000000000004">
      <c r="A88" s="16" t="s">
        <v>49</v>
      </c>
      <c r="B88" s="16"/>
      <c r="C88" s="36" t="s">
        <v>71</v>
      </c>
      <c r="D88" s="36"/>
      <c r="E88" s="36"/>
      <c r="F88" s="36"/>
      <c r="G88" s="36"/>
      <c r="H88" s="36"/>
      <c r="I88" s="36"/>
      <c r="J88" s="36"/>
      <c r="K88" s="36"/>
      <c r="L88" s="36"/>
    </row>
    <row r="89" spans="1:20" s="18" customFormat="1" ht="30" customHeight="1" x14ac:dyDescent="0.55000000000000004">
      <c r="A89" s="35" t="s">
        <v>76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</row>
    <row r="90" spans="1:20" s="18" customFormat="1" ht="39.950000000000003" customHeight="1" x14ac:dyDescent="0.55000000000000004">
      <c r="A90" s="16" t="s">
        <v>45</v>
      </c>
      <c r="B90" s="34" t="s">
        <v>77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</row>
    <row r="91" spans="1:20" s="18" customFormat="1" ht="39.950000000000003" customHeight="1" x14ac:dyDescent="0.55000000000000004">
      <c r="A91" s="34" t="s">
        <v>47</v>
      </c>
      <c r="B91" s="34"/>
      <c r="C91" s="36" t="s">
        <v>63</v>
      </c>
      <c r="D91" s="36"/>
      <c r="E91" s="36"/>
      <c r="F91" s="36"/>
      <c r="G91" s="36"/>
      <c r="H91" s="36"/>
      <c r="I91" s="36"/>
      <c r="J91" s="36"/>
      <c r="K91" s="36"/>
      <c r="L91" s="36"/>
    </row>
    <row r="92" spans="1:20" s="18" customFormat="1" ht="39.950000000000003" customHeight="1" x14ac:dyDescent="0.55000000000000004">
      <c r="A92" s="16" t="s">
        <v>49</v>
      </c>
      <c r="B92" s="16"/>
      <c r="C92" s="36" t="s">
        <v>71</v>
      </c>
      <c r="D92" s="36"/>
      <c r="E92" s="36"/>
      <c r="F92" s="36"/>
      <c r="G92" s="36"/>
      <c r="H92" s="36"/>
      <c r="I92" s="36"/>
      <c r="J92" s="36"/>
      <c r="K92" s="36"/>
      <c r="L92" s="36"/>
    </row>
    <row r="93" spans="1:20" s="18" customFormat="1" ht="30" customHeight="1" x14ac:dyDescent="0.55000000000000004">
      <c r="A93" s="35" t="s">
        <v>78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20" s="18" customFormat="1" ht="39.950000000000003" customHeight="1" x14ac:dyDescent="0.55000000000000004">
      <c r="A94" s="16" t="s">
        <v>45</v>
      </c>
      <c r="B94" s="34" t="s">
        <v>79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20" s="18" customFormat="1" ht="39.950000000000003" customHeight="1" x14ac:dyDescent="0.55000000000000004">
      <c r="A95" s="34" t="s">
        <v>47</v>
      </c>
      <c r="B95" s="34"/>
      <c r="C95" s="36" t="s">
        <v>63</v>
      </c>
      <c r="D95" s="36"/>
      <c r="E95" s="36"/>
      <c r="F95" s="36"/>
      <c r="G95" s="36"/>
      <c r="H95" s="36"/>
      <c r="I95" s="36"/>
      <c r="J95" s="36"/>
      <c r="K95" s="36"/>
      <c r="L95" s="36"/>
    </row>
    <row r="96" spans="1:20" s="18" customFormat="1" ht="39.950000000000003" customHeight="1" x14ac:dyDescent="0.55000000000000004">
      <c r="A96" s="16" t="s">
        <v>49</v>
      </c>
      <c r="B96" s="16"/>
      <c r="C96" s="36" t="s">
        <v>71</v>
      </c>
      <c r="D96" s="36"/>
      <c r="E96" s="36"/>
      <c r="F96" s="36"/>
      <c r="G96" s="36"/>
      <c r="H96" s="36"/>
      <c r="I96" s="36"/>
      <c r="J96" s="36"/>
      <c r="K96" s="36"/>
      <c r="L96" s="36"/>
    </row>
    <row r="97" spans="1:1" ht="21.75" customHeight="1" x14ac:dyDescent="0.35">
      <c r="A97" s="3"/>
    </row>
    <row r="98" spans="1:1" ht="21.75" customHeight="1" x14ac:dyDescent="0.35">
      <c r="A98" s="3"/>
    </row>
  </sheetData>
  <mergeCells count="67">
    <mergeCell ref="C96:L96"/>
    <mergeCell ref="C79:L79"/>
    <mergeCell ref="C80:L80"/>
    <mergeCell ref="B82:L82"/>
    <mergeCell ref="C83:L83"/>
    <mergeCell ref="C84:L84"/>
    <mergeCell ref="C55:L55"/>
    <mergeCell ref="B70:L70"/>
    <mergeCell ref="C71:L71"/>
    <mergeCell ref="C72:L72"/>
    <mergeCell ref="C56:L56"/>
    <mergeCell ref="B58:L58"/>
    <mergeCell ref="C59:L59"/>
    <mergeCell ref="C60:L60"/>
    <mergeCell ref="C62:L62"/>
    <mergeCell ref="C63:L63"/>
    <mergeCell ref="C64:L64"/>
    <mergeCell ref="B66:L66"/>
    <mergeCell ref="C67:L67"/>
    <mergeCell ref="C68:L68"/>
    <mergeCell ref="A57:L57"/>
    <mergeCell ref="A55:B55"/>
    <mergeCell ref="A2:K2"/>
    <mergeCell ref="A3:A4"/>
    <mergeCell ref="B3:E3"/>
    <mergeCell ref="F3:I3"/>
    <mergeCell ref="J3:K3"/>
    <mergeCell ref="A43:L47"/>
    <mergeCell ref="A48:L48"/>
    <mergeCell ref="A49:L49"/>
    <mergeCell ref="A51:B51"/>
    <mergeCell ref="A53:L53"/>
    <mergeCell ref="B50:L50"/>
    <mergeCell ref="C51:L51"/>
    <mergeCell ref="B52:L52"/>
    <mergeCell ref="B54:L54"/>
    <mergeCell ref="A81:L81"/>
    <mergeCell ref="A59:B59"/>
    <mergeCell ref="A61:L61"/>
    <mergeCell ref="A63:B63"/>
    <mergeCell ref="A65:L65"/>
    <mergeCell ref="A67:B67"/>
    <mergeCell ref="A69:L69"/>
    <mergeCell ref="A71:B71"/>
    <mergeCell ref="A73:L73"/>
    <mergeCell ref="A75:B75"/>
    <mergeCell ref="A77:L77"/>
    <mergeCell ref="A79:B79"/>
    <mergeCell ref="B74:L74"/>
    <mergeCell ref="C75:L75"/>
    <mergeCell ref="C76:L76"/>
    <mergeCell ref="B78:L78"/>
    <mergeCell ref="A95:B95"/>
    <mergeCell ref="A83:B83"/>
    <mergeCell ref="A85:L85"/>
    <mergeCell ref="A87:B87"/>
    <mergeCell ref="A89:L89"/>
    <mergeCell ref="A91:B91"/>
    <mergeCell ref="A93:L93"/>
    <mergeCell ref="B86:L86"/>
    <mergeCell ref="C87:L87"/>
    <mergeCell ref="C88:L88"/>
    <mergeCell ref="B90:L90"/>
    <mergeCell ref="C91:L91"/>
    <mergeCell ref="C92:L92"/>
    <mergeCell ref="B94:L94"/>
    <mergeCell ref="C95:L95"/>
  </mergeCells>
  <pageMargins left="0.2" right="0.18" top="0.42" bottom="0.18" header="0.24" footer="0.08"/>
  <pageSetup paperSize="9" scale="65" fitToWidth="0" fitToHeight="0" orientation="portrait" horizontalDpi="4294967293" verticalDpi="1200" r:id="rId1"/>
  <headerFooter alignWithMargins="0"/>
  <rowBreaks count="1" manualBreakCount="1">
    <brk id="7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069CF-F6CE-46A6-9F25-F7FC25D2E930}">
  <dimension ref="A1:T101"/>
  <sheetViews>
    <sheetView tabSelected="1" zoomScaleNormal="100" zoomScaleSheetLayoutView="70" workbookViewId="0">
      <selection activeCell="H5" sqref="H5"/>
    </sheetView>
  </sheetViews>
  <sheetFormatPr defaultColWidth="9.140625" defaultRowHeight="21.75" customHeight="1" x14ac:dyDescent="0.35"/>
  <cols>
    <col min="1" max="1" width="11" style="14" customWidth="1"/>
    <col min="2" max="2" width="11.42578125" style="3" customWidth="1"/>
    <col min="3" max="3" width="15.42578125" style="3" customWidth="1"/>
    <col min="4" max="4" width="15.5703125" style="3" customWidth="1"/>
    <col min="5" max="5" width="12.5703125" style="3" customWidth="1"/>
    <col min="6" max="6" width="10.85546875" style="3" customWidth="1"/>
    <col min="7" max="7" width="12.5703125" style="3" customWidth="1"/>
    <col min="8" max="8" width="14.7109375" style="3" customWidth="1"/>
    <col min="9" max="9" width="12.5703125" style="3" customWidth="1"/>
    <col min="10" max="10" width="13" style="3" customWidth="1"/>
    <col min="11" max="11" width="15.85546875" style="3" customWidth="1"/>
    <col min="12" max="12" width="19.42578125" style="3" customWidth="1"/>
    <col min="13" max="13" width="6.7109375" style="3" customWidth="1"/>
    <col min="14" max="14" width="17.5703125" style="3" bestFit="1" customWidth="1"/>
    <col min="15" max="16" width="14.28515625" style="3" bestFit="1" customWidth="1"/>
    <col min="17" max="17" width="11" style="3" bestFit="1" customWidth="1"/>
    <col min="18" max="16384" width="9.140625" style="3"/>
  </cols>
  <sheetData>
    <row r="1" spans="1:17" ht="21.75" customHeight="1" x14ac:dyDescent="0.35">
      <c r="A1" s="1"/>
      <c r="B1" s="2"/>
      <c r="C1" s="2"/>
      <c r="D1" s="2"/>
      <c r="E1" s="2"/>
      <c r="F1" s="2"/>
      <c r="G1" s="2"/>
      <c r="H1" s="2"/>
      <c r="I1" s="2"/>
      <c r="K1" s="4" t="s">
        <v>0</v>
      </c>
      <c r="L1" s="2"/>
    </row>
    <row r="2" spans="1:17" ht="21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"/>
    </row>
    <row r="3" spans="1:17" s="5" customFormat="1" ht="21.6" customHeight="1" x14ac:dyDescent="0.2">
      <c r="A3" s="43" t="s">
        <v>2</v>
      </c>
      <c r="B3" s="44" t="s">
        <v>4</v>
      </c>
      <c r="C3" s="44"/>
      <c r="D3" s="44"/>
      <c r="E3" s="44"/>
      <c r="F3" s="44" t="s">
        <v>80</v>
      </c>
      <c r="G3" s="44"/>
      <c r="H3" s="44"/>
      <c r="I3" s="44"/>
      <c r="J3" s="44" t="s">
        <v>5</v>
      </c>
      <c r="K3" s="44"/>
      <c r="N3" s="29" t="s">
        <v>6</v>
      </c>
      <c r="O3" s="30"/>
      <c r="P3" s="30"/>
      <c r="Q3" s="30"/>
    </row>
    <row r="4" spans="1:17" s="5" customFormat="1" ht="54" customHeight="1" x14ac:dyDescent="0.2">
      <c r="A4" s="43"/>
      <c r="B4" s="6" t="s">
        <v>7</v>
      </c>
      <c r="C4" s="6" t="s">
        <v>81</v>
      </c>
      <c r="D4" s="6" t="s">
        <v>9</v>
      </c>
      <c r="E4" s="6" t="s">
        <v>82</v>
      </c>
      <c r="F4" s="6" t="s">
        <v>7</v>
      </c>
      <c r="G4" s="6" t="s">
        <v>83</v>
      </c>
      <c r="H4" s="6" t="s">
        <v>9</v>
      </c>
      <c r="I4" s="6" t="s">
        <v>84</v>
      </c>
      <c r="J4" s="6" t="s">
        <v>85</v>
      </c>
      <c r="K4" s="6" t="s">
        <v>84</v>
      </c>
      <c r="N4" s="31"/>
      <c r="O4" s="31" t="s">
        <v>14</v>
      </c>
      <c r="P4" s="31" t="s">
        <v>15</v>
      </c>
      <c r="Q4" s="31"/>
    </row>
    <row r="5" spans="1:17" ht="24.95" customHeight="1" x14ac:dyDescent="0.55000000000000004">
      <c r="A5" s="7" t="s">
        <v>16</v>
      </c>
      <c r="B5" s="10">
        <v>95</v>
      </c>
      <c r="C5" s="10">
        <f>'2567'!Q5</f>
        <v>16036.400000000373</v>
      </c>
      <c r="D5" s="10">
        <f>C5*5.42</f>
        <v>86917.288000002023</v>
      </c>
      <c r="E5" s="9">
        <f>C5/B5</f>
        <v>168.80421052631971</v>
      </c>
      <c r="F5" s="10">
        <v>95</v>
      </c>
      <c r="G5" s="10">
        <f>Q5</f>
        <v>17434.400000000373</v>
      </c>
      <c r="H5" s="10">
        <f>G5*5.42</f>
        <v>94494.448000002012</v>
      </c>
      <c r="I5" s="9">
        <f>G5/F5</f>
        <v>183.52000000000393</v>
      </c>
      <c r="J5" s="19">
        <f>(G5-C5)/C5</f>
        <v>8.717667306876653E-2</v>
      </c>
      <c r="K5" s="20">
        <f>(I5-E5)/E5</f>
        <v>8.7176673068766614E-2</v>
      </c>
      <c r="N5" s="24" t="s">
        <v>17</v>
      </c>
      <c r="O5" s="25">
        <v>7388670.4000000004</v>
      </c>
      <c r="P5" s="27">
        <v>7371236</v>
      </c>
      <c r="Q5" s="26">
        <f>O5-P5</f>
        <v>17434.400000000373</v>
      </c>
    </row>
    <row r="6" spans="1:17" ht="24.95" customHeight="1" x14ac:dyDescent="0.55000000000000004">
      <c r="A6" s="7" t="s">
        <v>18</v>
      </c>
      <c r="B6" s="10">
        <v>95</v>
      </c>
      <c r="C6" s="10">
        <f>'2567'!Q6</f>
        <v>22663.599999999627</v>
      </c>
      <c r="D6" s="10">
        <f t="shared" ref="D6:D16" si="0">C6*5.42</f>
        <v>122836.71199999798</v>
      </c>
      <c r="E6" s="9">
        <f t="shared" ref="E6:E16" si="1">C6/B6</f>
        <v>238.56421052631188</v>
      </c>
      <c r="F6" s="10">
        <v>95</v>
      </c>
      <c r="G6" s="10">
        <f t="shared" ref="G6:G11" si="2">Q6</f>
        <v>24458.399999999441</v>
      </c>
      <c r="H6" s="10">
        <f t="shared" ref="H6:H11" si="3">G6*5.42</f>
        <v>132564.52799999696</v>
      </c>
      <c r="I6" s="9">
        <f>G6/F6</f>
        <v>257.45684210525729</v>
      </c>
      <c r="J6" s="19">
        <f>(G6-C6)/C6</f>
        <v>7.9193067297333317E-2</v>
      </c>
      <c r="K6" s="20">
        <f>(I6-E6)/E6</f>
        <v>7.9193067297333331E-2</v>
      </c>
      <c r="N6" s="24" t="s">
        <v>19</v>
      </c>
      <c r="O6" s="25">
        <v>7413128.7999999998</v>
      </c>
      <c r="P6" s="32">
        <v>7388670.4000000004</v>
      </c>
      <c r="Q6" s="26">
        <f t="shared" ref="Q6:Q16" si="4">O6-P6</f>
        <v>24458.399999999441</v>
      </c>
    </row>
    <row r="7" spans="1:17" ht="24.95" customHeight="1" x14ac:dyDescent="0.55000000000000004">
      <c r="A7" s="7" t="s">
        <v>20</v>
      </c>
      <c r="B7" s="10">
        <v>95</v>
      </c>
      <c r="C7" s="10">
        <f>'2567'!Q7</f>
        <v>34897.400000000373</v>
      </c>
      <c r="D7" s="10">
        <f t="shared" si="0"/>
        <v>189143.908000002</v>
      </c>
      <c r="E7" s="9">
        <f t="shared" si="1"/>
        <v>367.34105263158284</v>
      </c>
      <c r="F7" s="10">
        <v>95</v>
      </c>
      <c r="G7" s="10">
        <f t="shared" si="2"/>
        <v>37355.200000000186</v>
      </c>
      <c r="H7" s="10">
        <f t="shared" si="3"/>
        <v>202465.184000001</v>
      </c>
      <c r="I7" s="9">
        <f t="shared" ref="I7:I16" si="5">G7/F7</f>
        <v>393.21263157894936</v>
      </c>
      <c r="J7" s="19">
        <f t="shared" ref="J7:J18" si="6">(G7-C7)/C7</f>
        <v>7.0429315651016622E-2</v>
      </c>
      <c r="K7" s="20">
        <f>(I7-E7)/E7</f>
        <v>7.0429315651016774E-2</v>
      </c>
      <c r="N7" s="24" t="s">
        <v>21</v>
      </c>
      <c r="O7" s="26">
        <v>7450484</v>
      </c>
      <c r="P7" s="32">
        <v>7413128.7999999998</v>
      </c>
      <c r="Q7" s="26">
        <f t="shared" si="4"/>
        <v>37355.200000000186</v>
      </c>
    </row>
    <row r="8" spans="1:17" ht="24.95" customHeight="1" x14ac:dyDescent="0.55000000000000004">
      <c r="A8" s="7" t="s">
        <v>22</v>
      </c>
      <c r="B8" s="10">
        <v>95</v>
      </c>
      <c r="C8" s="10">
        <f>'2567'!Q8</f>
        <v>38465.799999999814</v>
      </c>
      <c r="D8" s="10">
        <f t="shared" si="0"/>
        <v>208484.63599999898</v>
      </c>
      <c r="E8" s="9">
        <f t="shared" si="1"/>
        <v>404.90315789473487</v>
      </c>
      <c r="F8" s="10">
        <v>95</v>
      </c>
      <c r="G8" s="10">
        <f t="shared" si="2"/>
        <v>36772.799999999814</v>
      </c>
      <c r="H8" s="10">
        <f t="shared" si="3"/>
        <v>199308.57599999898</v>
      </c>
      <c r="I8" s="9">
        <f t="shared" si="5"/>
        <v>387.08210526315594</v>
      </c>
      <c r="J8" s="19">
        <f t="shared" si="6"/>
        <v>-4.4013123345933484E-2</v>
      </c>
      <c r="K8" s="20">
        <f>(I8-E8)/E8</f>
        <v>-4.4013123345933457E-2</v>
      </c>
      <c r="N8" s="24" t="s">
        <v>23</v>
      </c>
      <c r="O8" s="26">
        <v>7487256.7999999998</v>
      </c>
      <c r="P8" s="27">
        <v>7450484</v>
      </c>
      <c r="Q8" s="26">
        <f t="shared" si="4"/>
        <v>36772.799999999814</v>
      </c>
    </row>
    <row r="9" spans="1:17" ht="24.95" customHeight="1" x14ac:dyDescent="0.55000000000000004">
      <c r="A9" s="7" t="s">
        <v>24</v>
      </c>
      <c r="B9" s="10">
        <v>95</v>
      </c>
      <c r="C9" s="10">
        <f>'2567'!Q9</f>
        <v>37366.400000000373</v>
      </c>
      <c r="D9" s="10">
        <f t="shared" si="0"/>
        <v>202525.88800000201</v>
      </c>
      <c r="E9" s="9">
        <f t="shared" si="1"/>
        <v>393.33052631579341</v>
      </c>
      <c r="F9" s="10">
        <v>95</v>
      </c>
      <c r="G9" s="10">
        <f t="shared" si="2"/>
        <v>40243.200000000186</v>
      </c>
      <c r="H9" s="10">
        <f t="shared" si="3"/>
        <v>218118.14400000102</v>
      </c>
      <c r="I9" s="9">
        <f t="shared" si="5"/>
        <v>423.61263157894933</v>
      </c>
      <c r="J9" s="19">
        <f t="shared" si="6"/>
        <v>7.6988952641939959E-2</v>
      </c>
      <c r="K9" s="20">
        <f t="shared" ref="K9:K18" si="7">(I9-E9)/E9</f>
        <v>7.6988952641939931E-2</v>
      </c>
      <c r="N9" s="24" t="s">
        <v>25</v>
      </c>
      <c r="O9" s="26">
        <v>7527500</v>
      </c>
      <c r="P9" s="27">
        <v>7487256.7999999998</v>
      </c>
      <c r="Q9" s="26">
        <f t="shared" si="4"/>
        <v>40243.200000000186</v>
      </c>
    </row>
    <row r="10" spans="1:17" ht="24.95" customHeight="1" x14ac:dyDescent="0.55000000000000004">
      <c r="A10" s="7" t="s">
        <v>26</v>
      </c>
      <c r="B10" s="10">
        <v>95</v>
      </c>
      <c r="C10" s="10">
        <f>'2567'!Q10</f>
        <v>37150.399999999441</v>
      </c>
      <c r="D10" s="10">
        <f t="shared" si="0"/>
        <v>201355.16799999698</v>
      </c>
      <c r="E10" s="9">
        <f t="shared" si="1"/>
        <v>391.05684210525726</v>
      </c>
      <c r="F10" s="10">
        <v>95</v>
      </c>
      <c r="G10" s="10">
        <f t="shared" si="2"/>
        <v>38310.400000000373</v>
      </c>
      <c r="H10" s="10">
        <f t="shared" si="3"/>
        <v>207642.36800000202</v>
      </c>
      <c r="I10" s="9">
        <f t="shared" si="5"/>
        <v>403.26736842105657</v>
      </c>
      <c r="J10" s="19">
        <f t="shared" si="6"/>
        <v>3.1224428269976873E-2</v>
      </c>
      <c r="K10" s="20">
        <f t="shared" si="7"/>
        <v>3.1224428269976966E-2</v>
      </c>
      <c r="N10" s="24" t="s">
        <v>27</v>
      </c>
      <c r="O10" s="26">
        <v>7565810.4000000004</v>
      </c>
      <c r="P10" s="27">
        <v>7527500</v>
      </c>
      <c r="Q10" s="26">
        <f t="shared" si="4"/>
        <v>38310.400000000373</v>
      </c>
    </row>
    <row r="11" spans="1:17" ht="24.95" customHeight="1" x14ac:dyDescent="0.55000000000000004">
      <c r="A11" s="7" t="s">
        <v>28</v>
      </c>
      <c r="B11" s="10">
        <v>95</v>
      </c>
      <c r="C11" s="10">
        <f>'2567'!Q11</f>
        <v>41176</v>
      </c>
      <c r="D11" s="10">
        <f t="shared" si="0"/>
        <v>223173.91999999998</v>
      </c>
      <c r="E11" s="9">
        <f t="shared" si="1"/>
        <v>433.43157894736839</v>
      </c>
      <c r="F11" s="10">
        <v>95</v>
      </c>
      <c r="G11" s="10">
        <f t="shared" si="2"/>
        <v>39260.799999999814</v>
      </c>
      <c r="H11" s="10">
        <f t="shared" si="3"/>
        <v>212793.53599999897</v>
      </c>
      <c r="I11" s="9">
        <f t="shared" si="5"/>
        <v>413.27157894736644</v>
      </c>
      <c r="J11" s="19">
        <f t="shared" si="6"/>
        <v>-4.6512531571793914E-2</v>
      </c>
      <c r="K11" s="20">
        <f t="shared" si="7"/>
        <v>-4.6512531571793914E-2</v>
      </c>
      <c r="N11" s="24" t="s">
        <v>29</v>
      </c>
      <c r="O11" s="26">
        <v>7605071.2000000002</v>
      </c>
      <c r="P11" s="27">
        <v>7565810.4000000004</v>
      </c>
      <c r="Q11" s="26">
        <f t="shared" si="4"/>
        <v>39260.799999999814</v>
      </c>
    </row>
    <row r="12" spans="1:17" ht="24.95" customHeight="1" x14ac:dyDescent="0.55000000000000004">
      <c r="A12" s="7" t="s">
        <v>30</v>
      </c>
      <c r="B12" s="10">
        <v>95</v>
      </c>
      <c r="C12" s="10">
        <f>'2567'!Q12</f>
        <v>37746.400000000373</v>
      </c>
      <c r="D12" s="10">
        <f t="shared" si="0"/>
        <v>204585.48800000202</v>
      </c>
      <c r="E12" s="9">
        <f t="shared" si="1"/>
        <v>397.33052631579341</v>
      </c>
      <c r="F12" s="10">
        <v>95</v>
      </c>
      <c r="G12" s="10">
        <f t="shared" ref="G12:G16" si="8">Q12</f>
        <v>39360</v>
      </c>
      <c r="H12" s="10">
        <f t="shared" ref="H12:H16" si="9">G12*5.42</f>
        <v>213331.20000000001</v>
      </c>
      <c r="I12" s="9">
        <f t="shared" si="5"/>
        <v>414.31578947368422</v>
      </c>
      <c r="J12" s="19">
        <f t="shared" si="6"/>
        <v>4.2748447534059181E-2</v>
      </c>
      <c r="K12" s="20">
        <f t="shared" si="7"/>
        <v>4.2748447534059174E-2</v>
      </c>
      <c r="N12" s="24" t="s">
        <v>31</v>
      </c>
      <c r="O12" s="26">
        <v>7644431.2000000002</v>
      </c>
      <c r="P12" s="26">
        <v>7605071.2000000002</v>
      </c>
      <c r="Q12" s="26">
        <f t="shared" si="4"/>
        <v>39360</v>
      </c>
    </row>
    <row r="13" spans="1:17" ht="24.95" customHeight="1" x14ac:dyDescent="0.55000000000000004">
      <c r="A13" s="7" t="s">
        <v>32</v>
      </c>
      <c r="B13" s="10">
        <v>95</v>
      </c>
      <c r="C13" s="10">
        <f>'2567'!Q13</f>
        <v>36835</v>
      </c>
      <c r="D13" s="10">
        <f t="shared" si="0"/>
        <v>199645.7</v>
      </c>
      <c r="E13" s="9">
        <f t="shared" si="1"/>
        <v>387.73684210526318</v>
      </c>
      <c r="F13" s="10">
        <v>95</v>
      </c>
      <c r="G13" s="10">
        <f t="shared" si="8"/>
        <v>41646.399999999441</v>
      </c>
      <c r="H13" s="10">
        <f t="shared" si="9"/>
        <v>225723.48799999696</v>
      </c>
      <c r="I13" s="9">
        <f t="shared" si="5"/>
        <v>438.38315789473097</v>
      </c>
      <c r="J13" s="19">
        <f t="shared" si="6"/>
        <v>0.13062033392152683</v>
      </c>
      <c r="K13" s="20">
        <f t="shared" si="7"/>
        <v>0.1306203339215268</v>
      </c>
      <c r="N13" s="24" t="s">
        <v>33</v>
      </c>
      <c r="O13" s="26">
        <v>7686077.5999999996</v>
      </c>
      <c r="P13" s="26">
        <v>7644431.2000000002</v>
      </c>
      <c r="Q13" s="26">
        <f t="shared" si="4"/>
        <v>41646.399999999441</v>
      </c>
    </row>
    <row r="14" spans="1:17" ht="24.95" customHeight="1" x14ac:dyDescent="0.55000000000000004">
      <c r="A14" s="7" t="s">
        <v>34</v>
      </c>
      <c r="B14" s="10">
        <v>95</v>
      </c>
      <c r="C14" s="10">
        <f>'2567'!Q14</f>
        <v>32364.200000000186</v>
      </c>
      <c r="D14" s="10">
        <f t="shared" si="0"/>
        <v>175413.964000001</v>
      </c>
      <c r="E14" s="9">
        <f t="shared" si="1"/>
        <v>340.67578947368617</v>
      </c>
      <c r="F14" s="10">
        <v>95</v>
      </c>
      <c r="G14" s="10">
        <f t="shared" si="8"/>
        <v>33204.800000000745</v>
      </c>
      <c r="H14" s="10">
        <f t="shared" si="9"/>
        <v>179970.01600000405</v>
      </c>
      <c r="I14" s="9">
        <f t="shared" si="5"/>
        <v>349.52421052632366</v>
      </c>
      <c r="J14" s="19">
        <f t="shared" si="6"/>
        <v>2.5973143164377738E-2</v>
      </c>
      <c r="K14" s="20">
        <f t="shared" si="7"/>
        <v>2.5973143164377824E-2</v>
      </c>
      <c r="N14" s="24" t="s">
        <v>35</v>
      </c>
      <c r="O14" s="26">
        <v>7719282.4000000004</v>
      </c>
      <c r="P14" s="26">
        <v>7686077.5999999996</v>
      </c>
      <c r="Q14" s="26">
        <f t="shared" si="4"/>
        <v>33204.800000000745</v>
      </c>
    </row>
    <row r="15" spans="1:17" ht="24.95" customHeight="1" x14ac:dyDescent="0.55000000000000004">
      <c r="A15" s="7" t="s">
        <v>36</v>
      </c>
      <c r="B15" s="10">
        <v>95</v>
      </c>
      <c r="C15" s="10">
        <f>'2567'!Q15</f>
        <v>23816</v>
      </c>
      <c r="D15" s="10">
        <f t="shared" si="0"/>
        <v>129082.72</v>
      </c>
      <c r="E15" s="9">
        <f t="shared" si="1"/>
        <v>250.69473684210527</v>
      </c>
      <c r="F15" s="10">
        <v>95</v>
      </c>
      <c r="G15" s="10">
        <f>Q15</f>
        <v>31715.199999999255</v>
      </c>
      <c r="H15" s="10">
        <f t="shared" si="9"/>
        <v>171896.38399999595</v>
      </c>
      <c r="I15" s="9">
        <f t="shared" si="5"/>
        <v>333.84421052630796</v>
      </c>
      <c r="J15" s="19">
        <f t="shared" si="6"/>
        <v>0.33167618407789951</v>
      </c>
      <c r="K15" s="20">
        <f t="shared" si="7"/>
        <v>0.33167618407789951</v>
      </c>
      <c r="N15" s="24" t="s">
        <v>37</v>
      </c>
      <c r="O15" s="26">
        <v>7750997.5999999996</v>
      </c>
      <c r="P15" s="26">
        <v>7719282.4000000004</v>
      </c>
      <c r="Q15" s="26">
        <f t="shared" si="4"/>
        <v>31715.199999999255</v>
      </c>
    </row>
    <row r="16" spans="1:17" ht="24.95" customHeight="1" x14ac:dyDescent="0.55000000000000004">
      <c r="A16" s="7" t="s">
        <v>38</v>
      </c>
      <c r="B16" s="10">
        <v>95</v>
      </c>
      <c r="C16" s="10">
        <f>'2567'!Q16</f>
        <v>26628.799999999814</v>
      </c>
      <c r="D16" s="10">
        <f t="shared" si="0"/>
        <v>144328.095999999</v>
      </c>
      <c r="E16" s="9">
        <f t="shared" si="1"/>
        <v>280.30315789473491</v>
      </c>
      <c r="F16" s="10">
        <v>95</v>
      </c>
      <c r="G16" s="10">
        <f t="shared" si="8"/>
        <v>23275.200000000186</v>
      </c>
      <c r="H16" s="10">
        <f t="shared" si="9"/>
        <v>126151.58400000101</v>
      </c>
      <c r="I16" s="9">
        <f t="shared" si="5"/>
        <v>245.00210526315985</v>
      </c>
      <c r="J16" s="19">
        <f t="shared" ref="J16" si="10">(G16-C16)/C16</f>
        <v>-0.12593883314305004</v>
      </c>
      <c r="K16" s="20">
        <f t="shared" ref="K16" si="11">(I16-E16)/E16</f>
        <v>-0.12593883314305016</v>
      </c>
      <c r="N16" s="24" t="s">
        <v>39</v>
      </c>
      <c r="O16" s="26">
        <v>7774272.7999999998</v>
      </c>
      <c r="P16" s="26">
        <v>7750997.5999999996</v>
      </c>
      <c r="Q16" s="26">
        <f t="shared" si="4"/>
        <v>23275.200000000186</v>
      </c>
    </row>
    <row r="17" spans="1:11" ht="24.95" customHeight="1" x14ac:dyDescent="0.55000000000000004">
      <c r="A17" s="7" t="s">
        <v>40</v>
      </c>
      <c r="B17" s="10">
        <v>95</v>
      </c>
      <c r="C17" s="9">
        <f t="shared" ref="C17:I17" si="12">AVERAGE(C5:C16)</f>
        <v>32095.533333333366</v>
      </c>
      <c r="D17" s="9">
        <f t="shared" si="12"/>
        <v>173957.79066666684</v>
      </c>
      <c r="E17" s="9">
        <f t="shared" si="12"/>
        <v>337.84771929824598</v>
      </c>
      <c r="F17" s="9">
        <f t="shared" si="12"/>
        <v>95</v>
      </c>
      <c r="G17" s="9">
        <f t="shared" si="12"/>
        <v>33586.399999999987</v>
      </c>
      <c r="H17" s="9">
        <f t="shared" si="12"/>
        <v>182038.28799999991</v>
      </c>
      <c r="I17" s="9">
        <f t="shared" si="12"/>
        <v>353.54105263157879</v>
      </c>
      <c r="J17" s="19">
        <f>(G17-C17)/C17</f>
        <v>4.6450908018352083E-2</v>
      </c>
      <c r="K17" s="20">
        <f>(I17-E17)/E17</f>
        <v>4.6450908018351958E-2</v>
      </c>
    </row>
    <row r="18" spans="1:11" ht="24.95" customHeight="1" x14ac:dyDescent="0.55000000000000004">
      <c r="A18" s="7" t="s">
        <v>41</v>
      </c>
      <c r="B18" s="9">
        <f>SUM(B5:B16)</f>
        <v>1140</v>
      </c>
      <c r="C18" s="9">
        <f t="shared" ref="C18:I18" si="13">SUM(C5:C16)</f>
        <v>385146.40000000037</v>
      </c>
      <c r="D18" s="9">
        <f>SUM(D5:D16)</f>
        <v>2087493.488000002</v>
      </c>
      <c r="E18" s="9">
        <f t="shared" si="13"/>
        <v>4054.1726315789515</v>
      </c>
      <c r="F18" s="9">
        <f t="shared" si="13"/>
        <v>1140</v>
      </c>
      <c r="G18" s="9">
        <f t="shared" si="13"/>
        <v>403036.79999999981</v>
      </c>
      <c r="H18" s="9">
        <f t="shared" si="13"/>
        <v>2184459.4559999988</v>
      </c>
      <c r="I18" s="9">
        <f t="shared" si="13"/>
        <v>4242.4926315789453</v>
      </c>
      <c r="J18" s="19">
        <f t="shared" si="6"/>
        <v>4.6450908018352041E-2</v>
      </c>
      <c r="K18" s="20">
        <f t="shared" si="7"/>
        <v>4.6450908018351965E-2</v>
      </c>
    </row>
    <row r="19" spans="1:11" ht="21.75" customHeight="1" x14ac:dyDescent="0.55000000000000004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1" ht="21.75" customHeight="1" x14ac:dyDescent="0.55000000000000004">
      <c r="A20" s="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1" ht="21.75" customHeight="1" x14ac:dyDescent="0.55000000000000004">
      <c r="A21" s="11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40" spans="1:12" ht="21.95" customHeight="1" x14ac:dyDescent="0.35"/>
    <row r="45" spans="1:12" ht="21.75" customHeight="1" x14ac:dyDescent="0.35">
      <c r="A45" s="48" t="s">
        <v>86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2" ht="21.75" customHeight="1" x14ac:dyDescent="0.3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2" ht="21.75" customHeight="1" x14ac:dyDescent="0.3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2" ht="21.75" customHeight="1" x14ac:dyDescent="0.3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1:12" ht="21.75" customHeight="1" x14ac:dyDescent="0.3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1:12" ht="21.75" customHeight="1" x14ac:dyDescent="0.3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1:12" ht="42" customHeight="1" x14ac:dyDescent="0.35">
      <c r="A51" s="41" t="s">
        <v>87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s="15" customFormat="1" ht="30" customHeight="1" x14ac:dyDescent="0.2">
      <c r="A52" s="35" t="s">
        <v>88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spans="1:12" s="15" customFormat="1" ht="50.1" customHeight="1" x14ac:dyDescent="0.2">
      <c r="A53" s="16" t="s">
        <v>45</v>
      </c>
      <c r="B53" s="16"/>
      <c r="C53" s="34" t="s">
        <v>89</v>
      </c>
      <c r="D53" s="34"/>
      <c r="E53" s="34"/>
      <c r="F53" s="34"/>
      <c r="G53" s="34"/>
      <c r="H53" s="34"/>
      <c r="I53" s="34"/>
      <c r="J53" s="34"/>
      <c r="K53" s="34"/>
      <c r="L53" s="34"/>
    </row>
    <row r="54" spans="1:12" s="15" customFormat="1" ht="50.1" customHeight="1" x14ac:dyDescent="0.2">
      <c r="A54" s="37" t="s">
        <v>47</v>
      </c>
      <c r="B54" s="37"/>
      <c r="C54" s="36" t="s">
        <v>90</v>
      </c>
      <c r="D54" s="36"/>
      <c r="E54" s="36"/>
      <c r="F54" s="36"/>
      <c r="G54" s="36"/>
      <c r="H54" s="36"/>
      <c r="I54" s="36"/>
      <c r="J54" s="36"/>
      <c r="K54" s="36"/>
      <c r="L54" s="36"/>
    </row>
    <row r="55" spans="1:12" s="15" customFormat="1" ht="50.1" customHeight="1" x14ac:dyDescent="0.2">
      <c r="A55" s="16" t="s">
        <v>49</v>
      </c>
      <c r="B55" s="16"/>
      <c r="C55" s="36" t="s">
        <v>91</v>
      </c>
      <c r="D55" s="36"/>
      <c r="E55" s="36"/>
      <c r="F55" s="36"/>
      <c r="G55" s="36"/>
      <c r="H55" s="36"/>
      <c r="I55" s="36"/>
      <c r="J55" s="36"/>
      <c r="K55" s="36"/>
      <c r="L55" s="36"/>
    </row>
    <row r="56" spans="1:12" s="15" customFormat="1" ht="30" customHeight="1" x14ac:dyDescent="0.2">
      <c r="A56" s="35" t="s">
        <v>92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1:12" s="15" customFormat="1" ht="50.1" customHeight="1" x14ac:dyDescent="0.2">
      <c r="A57" s="16" t="s">
        <v>45</v>
      </c>
      <c r="B57" s="16"/>
      <c r="C57" s="34" t="s">
        <v>93</v>
      </c>
      <c r="D57" s="34"/>
      <c r="E57" s="34"/>
      <c r="F57" s="34"/>
      <c r="G57" s="34"/>
      <c r="H57" s="34"/>
      <c r="I57" s="34"/>
      <c r="J57" s="34"/>
      <c r="K57" s="34"/>
      <c r="L57" s="34"/>
    </row>
    <row r="58" spans="1:12" s="15" customFormat="1" ht="50.1" customHeight="1" x14ac:dyDescent="0.2">
      <c r="A58" s="37" t="s">
        <v>47</v>
      </c>
      <c r="B58" s="37"/>
      <c r="C58" s="36" t="s">
        <v>90</v>
      </c>
      <c r="D58" s="36"/>
      <c r="E58" s="36"/>
      <c r="F58" s="36"/>
      <c r="G58" s="36"/>
      <c r="H58" s="36"/>
      <c r="I58" s="36"/>
      <c r="J58" s="36"/>
      <c r="K58" s="36"/>
      <c r="L58" s="36"/>
    </row>
    <row r="59" spans="1:12" s="15" customFormat="1" ht="50.1" customHeight="1" x14ac:dyDescent="0.2">
      <c r="A59" s="16" t="s">
        <v>49</v>
      </c>
      <c r="B59" s="16"/>
      <c r="C59" s="36" t="s">
        <v>71</v>
      </c>
      <c r="D59" s="36"/>
      <c r="E59" s="36"/>
      <c r="F59" s="36"/>
      <c r="G59" s="36"/>
      <c r="H59" s="36"/>
      <c r="I59" s="36"/>
      <c r="J59" s="36"/>
      <c r="K59" s="36"/>
      <c r="L59" s="36"/>
    </row>
    <row r="60" spans="1:12" s="15" customFormat="1" ht="30" customHeight="1" x14ac:dyDescent="0.2">
      <c r="A60" s="35" t="s">
        <v>94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</row>
    <row r="61" spans="1:12" s="15" customFormat="1" ht="50.1" customHeight="1" x14ac:dyDescent="0.2">
      <c r="A61" s="16" t="s">
        <v>45</v>
      </c>
      <c r="B61" s="16"/>
      <c r="C61" s="34" t="s">
        <v>95</v>
      </c>
      <c r="D61" s="34"/>
      <c r="E61" s="34"/>
      <c r="F61" s="34"/>
      <c r="G61" s="34"/>
      <c r="H61" s="34"/>
      <c r="I61" s="34"/>
      <c r="J61" s="34"/>
      <c r="K61" s="34"/>
      <c r="L61" s="34"/>
    </row>
    <row r="62" spans="1:12" s="15" customFormat="1" ht="50.1" customHeight="1" x14ac:dyDescent="0.2">
      <c r="A62" s="34" t="s">
        <v>47</v>
      </c>
      <c r="B62" s="34"/>
      <c r="C62" s="38" t="s">
        <v>96</v>
      </c>
      <c r="D62" s="38"/>
      <c r="E62" s="38"/>
      <c r="F62" s="38"/>
      <c r="G62" s="38"/>
      <c r="H62" s="38"/>
      <c r="I62" s="38"/>
      <c r="J62" s="38"/>
      <c r="K62" s="38"/>
      <c r="L62" s="38"/>
    </row>
    <row r="63" spans="1:12" s="15" customFormat="1" ht="50.1" customHeight="1" x14ac:dyDescent="0.2">
      <c r="A63" s="16" t="s">
        <v>49</v>
      </c>
      <c r="B63" s="16"/>
      <c r="C63" s="36" t="s">
        <v>71</v>
      </c>
      <c r="D63" s="36"/>
      <c r="E63" s="36"/>
      <c r="F63" s="36"/>
      <c r="G63" s="36"/>
      <c r="H63" s="36"/>
      <c r="I63" s="36"/>
      <c r="J63" s="36"/>
      <c r="K63" s="36"/>
      <c r="L63" s="36"/>
    </row>
    <row r="64" spans="1:12" s="15" customFormat="1" ht="30" customHeight="1" x14ac:dyDescent="0.2">
      <c r="A64" s="35" t="s">
        <v>97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 s="15" customFormat="1" ht="50.1" customHeight="1" x14ac:dyDescent="0.2">
      <c r="A65" s="16" t="s">
        <v>45</v>
      </c>
      <c r="B65" s="16"/>
      <c r="C65" s="34" t="s">
        <v>98</v>
      </c>
      <c r="D65" s="34"/>
      <c r="E65" s="34"/>
      <c r="F65" s="34"/>
      <c r="G65" s="34"/>
      <c r="H65" s="34"/>
      <c r="I65" s="34"/>
      <c r="J65" s="34"/>
      <c r="K65" s="34"/>
      <c r="L65" s="34"/>
    </row>
    <row r="66" spans="1:12" s="15" customFormat="1" ht="50.1" customHeight="1" x14ac:dyDescent="0.2">
      <c r="A66" s="34" t="s">
        <v>47</v>
      </c>
      <c r="B66" s="34"/>
      <c r="C66" s="36" t="s">
        <v>99</v>
      </c>
      <c r="D66" s="36"/>
      <c r="E66" s="36"/>
      <c r="F66" s="36"/>
      <c r="G66" s="36"/>
      <c r="H66" s="36"/>
      <c r="I66" s="36"/>
      <c r="J66" s="36"/>
      <c r="K66" s="36"/>
      <c r="L66" s="36"/>
    </row>
    <row r="67" spans="1:12" s="15" customFormat="1" ht="50.1" customHeight="1" x14ac:dyDescent="0.2">
      <c r="A67" s="16" t="s">
        <v>49</v>
      </c>
      <c r="B67" s="16"/>
      <c r="C67" s="36" t="s">
        <v>91</v>
      </c>
      <c r="D67" s="36"/>
      <c r="E67" s="36"/>
      <c r="F67" s="36"/>
      <c r="G67" s="36"/>
      <c r="H67" s="36"/>
      <c r="I67" s="36"/>
      <c r="J67" s="36"/>
      <c r="K67" s="36"/>
      <c r="L67" s="36"/>
    </row>
    <row r="68" spans="1:12" s="15" customFormat="1" ht="30" customHeight="1" x14ac:dyDescent="0.2">
      <c r="A68" s="35" t="s">
        <v>100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</row>
    <row r="69" spans="1:12" s="15" customFormat="1" ht="50.1" customHeight="1" x14ac:dyDescent="0.2">
      <c r="A69" s="16" t="s">
        <v>45</v>
      </c>
      <c r="B69" s="16"/>
      <c r="C69" s="34" t="s">
        <v>101</v>
      </c>
      <c r="D69" s="34"/>
      <c r="E69" s="34"/>
      <c r="F69" s="34"/>
      <c r="G69" s="34"/>
      <c r="H69" s="34"/>
      <c r="I69" s="34"/>
      <c r="J69" s="34"/>
      <c r="K69" s="34"/>
      <c r="L69" s="34"/>
    </row>
    <row r="70" spans="1:12" s="15" customFormat="1" ht="50.1" customHeight="1" x14ac:dyDescent="0.2">
      <c r="A70" s="34" t="s">
        <v>47</v>
      </c>
      <c r="B70" s="34"/>
      <c r="C70" s="36" t="s">
        <v>102</v>
      </c>
      <c r="D70" s="36"/>
      <c r="E70" s="36"/>
      <c r="F70" s="36"/>
      <c r="G70" s="36"/>
      <c r="H70" s="36"/>
      <c r="I70" s="36"/>
      <c r="J70" s="36"/>
      <c r="K70" s="36"/>
      <c r="L70" s="36"/>
    </row>
    <row r="71" spans="1:12" s="15" customFormat="1" ht="50.1" customHeight="1" x14ac:dyDescent="0.2">
      <c r="A71" s="16" t="s">
        <v>49</v>
      </c>
      <c r="B71" s="16"/>
      <c r="C71" s="36" t="s">
        <v>71</v>
      </c>
      <c r="D71" s="36"/>
      <c r="E71" s="36"/>
      <c r="F71" s="36"/>
      <c r="G71" s="36"/>
      <c r="H71" s="36"/>
      <c r="I71" s="36"/>
      <c r="J71" s="36"/>
      <c r="K71" s="36"/>
      <c r="L71" s="36"/>
    </row>
    <row r="72" spans="1:12" s="15" customFormat="1" ht="30" customHeight="1" x14ac:dyDescent="0.2">
      <c r="A72" s="35" t="s">
        <v>103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</row>
    <row r="73" spans="1:12" s="15" customFormat="1" ht="50.1" customHeight="1" x14ac:dyDescent="0.2">
      <c r="A73" s="16" t="s">
        <v>45</v>
      </c>
      <c r="B73" s="16"/>
      <c r="C73" s="34" t="s">
        <v>104</v>
      </c>
      <c r="D73" s="34"/>
      <c r="E73" s="34"/>
      <c r="F73" s="34"/>
      <c r="G73" s="34"/>
      <c r="H73" s="34"/>
      <c r="I73" s="34"/>
      <c r="J73" s="34"/>
      <c r="K73" s="34"/>
      <c r="L73" s="34"/>
    </row>
    <row r="74" spans="1:12" s="15" customFormat="1" ht="50.1" customHeight="1" x14ac:dyDescent="0.2">
      <c r="A74" s="34" t="s">
        <v>47</v>
      </c>
      <c r="B74" s="34"/>
      <c r="C74" s="45" t="s">
        <v>105</v>
      </c>
      <c r="D74" s="45"/>
      <c r="E74" s="45"/>
      <c r="F74" s="45"/>
      <c r="G74" s="45"/>
      <c r="H74" s="45"/>
      <c r="I74" s="45"/>
      <c r="J74" s="45"/>
      <c r="K74" s="45"/>
      <c r="L74" s="45"/>
    </row>
    <row r="75" spans="1:12" s="15" customFormat="1" ht="50.1" customHeight="1" x14ac:dyDescent="0.2">
      <c r="A75" s="16" t="s">
        <v>49</v>
      </c>
      <c r="B75" s="16"/>
      <c r="C75" s="36" t="s">
        <v>71</v>
      </c>
      <c r="D75" s="36"/>
      <c r="E75" s="36"/>
      <c r="F75" s="36"/>
      <c r="G75" s="36"/>
      <c r="H75" s="36"/>
      <c r="I75" s="36"/>
      <c r="J75" s="36"/>
      <c r="K75" s="36"/>
      <c r="L75" s="36"/>
    </row>
    <row r="76" spans="1:12" s="15" customFormat="1" ht="30" customHeight="1" x14ac:dyDescent="0.2">
      <c r="A76" s="35" t="s">
        <v>106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</row>
    <row r="77" spans="1:12" s="15" customFormat="1" ht="39.950000000000003" customHeight="1" x14ac:dyDescent="0.2">
      <c r="A77" s="16" t="s">
        <v>45</v>
      </c>
      <c r="B77" s="16"/>
      <c r="C77" s="34" t="s">
        <v>107</v>
      </c>
      <c r="D77" s="34"/>
      <c r="E77" s="34"/>
      <c r="F77" s="34"/>
      <c r="G77" s="34"/>
      <c r="H77" s="34"/>
      <c r="I77" s="34"/>
      <c r="J77" s="34"/>
      <c r="K77" s="34"/>
      <c r="L77" s="34"/>
    </row>
    <row r="78" spans="1:12" s="15" customFormat="1" ht="39.950000000000003" customHeight="1" x14ac:dyDescent="0.2">
      <c r="A78" s="37" t="s">
        <v>47</v>
      </c>
      <c r="B78" s="37"/>
      <c r="C78" s="36" t="s">
        <v>108</v>
      </c>
      <c r="D78" s="36"/>
      <c r="E78" s="36"/>
      <c r="F78" s="36"/>
      <c r="G78" s="36"/>
      <c r="H78" s="36"/>
      <c r="I78" s="36"/>
      <c r="J78" s="36"/>
      <c r="K78" s="36"/>
      <c r="L78" s="36"/>
    </row>
    <row r="79" spans="1:12" s="15" customFormat="1" ht="39.950000000000003" customHeight="1" x14ac:dyDescent="0.2">
      <c r="A79" s="16" t="s">
        <v>49</v>
      </c>
      <c r="B79" s="16"/>
      <c r="C79" s="36" t="s">
        <v>91</v>
      </c>
      <c r="D79" s="36"/>
      <c r="E79" s="36"/>
      <c r="F79" s="36"/>
      <c r="G79" s="36"/>
      <c r="H79" s="36"/>
      <c r="I79" s="36"/>
      <c r="J79" s="36"/>
      <c r="K79" s="36"/>
      <c r="L79" s="36"/>
    </row>
    <row r="80" spans="1:12" s="15" customFormat="1" ht="30" customHeight="1" x14ac:dyDescent="0.2">
      <c r="A80" s="35" t="s">
        <v>109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20" s="15" customFormat="1" ht="39.950000000000003" customHeight="1" x14ac:dyDescent="0.2">
      <c r="A81" s="16" t="s">
        <v>45</v>
      </c>
      <c r="B81" s="16"/>
      <c r="C81" s="34" t="s">
        <v>110</v>
      </c>
      <c r="D81" s="34"/>
      <c r="E81" s="34"/>
      <c r="F81" s="34"/>
      <c r="G81" s="34"/>
      <c r="H81" s="34"/>
      <c r="I81" s="34"/>
      <c r="J81" s="34"/>
      <c r="K81" s="34"/>
      <c r="L81" s="34"/>
    </row>
    <row r="82" spans="1:20" s="15" customFormat="1" ht="39.950000000000003" customHeight="1" x14ac:dyDescent="0.2">
      <c r="A82" s="37" t="s">
        <v>47</v>
      </c>
      <c r="B82" s="37"/>
      <c r="C82" s="36" t="s">
        <v>111</v>
      </c>
      <c r="D82" s="36"/>
      <c r="E82" s="36"/>
      <c r="F82" s="36"/>
      <c r="G82" s="36"/>
      <c r="H82" s="36"/>
      <c r="I82" s="36"/>
      <c r="J82" s="36"/>
      <c r="K82" s="36"/>
      <c r="L82" s="36"/>
    </row>
    <row r="83" spans="1:20" s="15" customFormat="1" ht="39.950000000000003" customHeight="1" x14ac:dyDescent="0.2">
      <c r="A83" s="16" t="s">
        <v>49</v>
      </c>
      <c r="B83" s="16"/>
      <c r="C83" s="36" t="s">
        <v>71</v>
      </c>
      <c r="D83" s="36"/>
      <c r="E83" s="36"/>
      <c r="F83" s="36"/>
      <c r="G83" s="36"/>
      <c r="H83" s="36"/>
      <c r="I83" s="36"/>
      <c r="J83" s="36"/>
      <c r="K83" s="36"/>
      <c r="L83" s="36"/>
    </row>
    <row r="84" spans="1:20" s="15" customFormat="1" ht="30" customHeight="1" x14ac:dyDescent="0.2">
      <c r="A84" s="35" t="s">
        <v>112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20" s="15" customFormat="1" ht="39.950000000000003" customHeight="1" x14ac:dyDescent="0.2">
      <c r="A85" s="16" t="s">
        <v>45</v>
      </c>
      <c r="B85" s="16"/>
      <c r="C85" s="34" t="s">
        <v>113</v>
      </c>
      <c r="D85" s="34"/>
      <c r="E85" s="34"/>
      <c r="F85" s="34"/>
      <c r="G85" s="34"/>
      <c r="H85" s="34"/>
      <c r="I85" s="34"/>
      <c r="J85" s="34"/>
      <c r="K85" s="34"/>
      <c r="L85" s="34"/>
      <c r="M85" s="17"/>
      <c r="N85" s="17"/>
      <c r="O85" s="17"/>
      <c r="P85" s="17"/>
      <c r="Q85" s="17"/>
      <c r="R85" s="17"/>
      <c r="S85" s="17"/>
      <c r="T85" s="17"/>
    </row>
    <row r="86" spans="1:20" s="15" customFormat="1" ht="39.950000000000003" customHeight="1" x14ac:dyDescent="0.2">
      <c r="A86" s="34" t="s">
        <v>47</v>
      </c>
      <c r="B86" s="34"/>
      <c r="C86" s="36" t="s">
        <v>114</v>
      </c>
      <c r="D86" s="36"/>
      <c r="E86" s="36"/>
      <c r="F86" s="36"/>
      <c r="G86" s="36"/>
      <c r="H86" s="36"/>
      <c r="I86" s="36"/>
      <c r="J86" s="36"/>
      <c r="K86" s="36"/>
      <c r="L86" s="36"/>
      <c r="M86" s="17"/>
      <c r="N86" s="17"/>
      <c r="O86" s="17"/>
      <c r="P86" s="17"/>
      <c r="Q86" s="17"/>
      <c r="R86" s="17"/>
      <c r="S86" s="17"/>
      <c r="T86" s="17"/>
    </row>
    <row r="87" spans="1:20" s="15" customFormat="1" ht="39.950000000000003" customHeight="1" x14ac:dyDescent="0.2">
      <c r="A87" s="16" t="s">
        <v>49</v>
      </c>
      <c r="B87" s="16"/>
      <c r="C87" s="36" t="s">
        <v>71</v>
      </c>
      <c r="D87" s="36"/>
      <c r="E87" s="36"/>
      <c r="F87" s="36"/>
      <c r="G87" s="36"/>
      <c r="H87" s="36"/>
      <c r="I87" s="36"/>
      <c r="J87" s="36"/>
      <c r="K87" s="36"/>
      <c r="L87" s="36"/>
      <c r="M87" s="17"/>
      <c r="N87" s="17"/>
      <c r="O87" s="17"/>
      <c r="P87" s="17"/>
      <c r="Q87" s="17"/>
      <c r="R87" s="17"/>
      <c r="S87" s="17"/>
      <c r="T87" s="17"/>
    </row>
    <row r="88" spans="1:20" s="15" customFormat="1" ht="30" customHeight="1" x14ac:dyDescent="0.2">
      <c r="A88" s="35" t="s">
        <v>115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20" s="18" customFormat="1" ht="39.950000000000003" customHeight="1" x14ac:dyDescent="0.55000000000000004">
      <c r="A89" s="16" t="s">
        <v>45</v>
      </c>
      <c r="B89" s="16"/>
      <c r="C89" s="34" t="s">
        <v>116</v>
      </c>
      <c r="D89" s="34"/>
      <c r="E89" s="34"/>
      <c r="F89" s="34"/>
      <c r="G89" s="34"/>
      <c r="H89" s="34"/>
      <c r="I89" s="34"/>
      <c r="J89" s="34"/>
      <c r="K89" s="34"/>
      <c r="L89" s="34"/>
    </row>
    <row r="90" spans="1:20" s="18" customFormat="1" ht="39.950000000000003" customHeight="1" x14ac:dyDescent="0.55000000000000004">
      <c r="A90" s="34" t="s">
        <v>47</v>
      </c>
      <c r="B90" s="34"/>
      <c r="C90" s="36" t="s">
        <v>114</v>
      </c>
      <c r="D90" s="36"/>
      <c r="E90" s="36"/>
      <c r="F90" s="36"/>
      <c r="G90" s="36"/>
      <c r="H90" s="36"/>
      <c r="I90" s="36"/>
      <c r="J90" s="36"/>
      <c r="K90" s="36"/>
      <c r="L90" s="36"/>
    </row>
    <row r="91" spans="1:20" s="18" customFormat="1" ht="39.950000000000003" customHeight="1" x14ac:dyDescent="0.55000000000000004">
      <c r="A91" s="16" t="s">
        <v>49</v>
      </c>
      <c r="B91" s="16"/>
      <c r="C91" s="36" t="s">
        <v>71</v>
      </c>
      <c r="D91" s="36"/>
      <c r="E91" s="36"/>
      <c r="F91" s="36"/>
      <c r="G91" s="36"/>
      <c r="H91" s="36"/>
      <c r="I91" s="36"/>
      <c r="J91" s="36"/>
      <c r="K91" s="36"/>
      <c r="L91" s="36"/>
    </row>
    <row r="92" spans="1:20" s="18" customFormat="1" ht="30" customHeight="1" x14ac:dyDescent="0.55000000000000004">
      <c r="A92" s="35" t="s">
        <v>117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20" s="18" customFormat="1" ht="39.950000000000003" customHeight="1" x14ac:dyDescent="0.55000000000000004">
      <c r="A93" s="16" t="s">
        <v>45</v>
      </c>
      <c r="B93" s="16"/>
      <c r="C93" s="34" t="s">
        <v>118</v>
      </c>
      <c r="D93" s="34"/>
      <c r="E93" s="34"/>
      <c r="F93" s="34"/>
      <c r="G93" s="34"/>
      <c r="H93" s="34"/>
      <c r="I93" s="34"/>
      <c r="J93" s="34"/>
      <c r="K93" s="34"/>
      <c r="L93" s="34"/>
    </row>
    <row r="94" spans="1:20" s="18" customFormat="1" ht="81" customHeight="1" x14ac:dyDescent="0.55000000000000004">
      <c r="A94" s="34" t="s">
        <v>47</v>
      </c>
      <c r="B94" s="34"/>
      <c r="C94" s="36" t="s">
        <v>119</v>
      </c>
      <c r="D94" s="36"/>
      <c r="E94" s="36"/>
      <c r="F94" s="36"/>
      <c r="G94" s="36"/>
      <c r="H94" s="36"/>
      <c r="I94" s="36"/>
      <c r="J94" s="36"/>
      <c r="K94" s="36"/>
      <c r="L94" s="36"/>
    </row>
    <row r="95" spans="1:20" s="18" customFormat="1" ht="39.950000000000003" customHeight="1" x14ac:dyDescent="0.55000000000000004">
      <c r="A95" s="16" t="s">
        <v>49</v>
      </c>
      <c r="B95" s="16"/>
      <c r="C95" s="36" t="s">
        <v>71</v>
      </c>
      <c r="D95" s="36"/>
      <c r="E95" s="36"/>
      <c r="F95" s="36"/>
      <c r="G95" s="36"/>
      <c r="H95" s="36"/>
      <c r="I95" s="36"/>
      <c r="J95" s="36"/>
      <c r="K95" s="36"/>
      <c r="L95" s="36"/>
    </row>
    <row r="96" spans="1:20" s="18" customFormat="1" ht="30" customHeight="1" x14ac:dyDescent="0.55000000000000004">
      <c r="A96" s="35" t="s">
        <v>120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2" s="18" customFormat="1" ht="39.950000000000003" customHeight="1" x14ac:dyDescent="0.55000000000000004">
      <c r="A97" s="16" t="s">
        <v>45</v>
      </c>
      <c r="B97" s="16"/>
      <c r="C97" s="34" t="s">
        <v>121</v>
      </c>
      <c r="D97" s="34"/>
      <c r="E97" s="34"/>
      <c r="F97" s="34"/>
      <c r="G97" s="34"/>
      <c r="H97" s="34"/>
      <c r="I97" s="34"/>
      <c r="J97" s="34"/>
      <c r="K97" s="34"/>
      <c r="L97" s="34"/>
    </row>
    <row r="98" spans="1:12" s="18" customFormat="1" ht="39.950000000000003" customHeight="1" x14ac:dyDescent="0.55000000000000004">
      <c r="A98" s="34" t="s">
        <v>47</v>
      </c>
      <c r="B98" s="34"/>
      <c r="C98" s="36" t="s">
        <v>122</v>
      </c>
      <c r="D98" s="36"/>
      <c r="E98" s="36"/>
      <c r="F98" s="36"/>
      <c r="G98" s="36"/>
      <c r="H98" s="36"/>
      <c r="I98" s="36"/>
      <c r="J98" s="36"/>
      <c r="K98" s="36"/>
      <c r="L98" s="36"/>
    </row>
    <row r="99" spans="1:12" s="18" customFormat="1" ht="39.950000000000003" customHeight="1" x14ac:dyDescent="0.55000000000000004">
      <c r="A99" s="16" t="s">
        <v>49</v>
      </c>
      <c r="B99" s="16"/>
      <c r="C99" s="36" t="s">
        <v>71</v>
      </c>
      <c r="D99" s="36"/>
      <c r="E99" s="36"/>
      <c r="F99" s="36"/>
      <c r="G99" s="36"/>
      <c r="H99" s="36"/>
      <c r="I99" s="36"/>
      <c r="J99" s="36"/>
      <c r="K99" s="36"/>
      <c r="L99" s="36"/>
    </row>
    <row r="100" spans="1:12" ht="21.75" customHeight="1" x14ac:dyDescent="0.35">
      <c r="A100" s="3"/>
    </row>
    <row r="101" spans="1:12" ht="21.75" customHeight="1" x14ac:dyDescent="0.35">
      <c r="A101" s="3"/>
    </row>
  </sheetData>
  <mergeCells count="67">
    <mergeCell ref="C83:L83"/>
    <mergeCell ref="C94:L94"/>
    <mergeCell ref="C90:L90"/>
    <mergeCell ref="C86:L86"/>
    <mergeCell ref="C82:L82"/>
    <mergeCell ref="C85:L85"/>
    <mergeCell ref="C89:L89"/>
    <mergeCell ref="C93:L93"/>
    <mergeCell ref="C99:L99"/>
    <mergeCell ref="C95:L95"/>
    <mergeCell ref="C91:L91"/>
    <mergeCell ref="C87:L87"/>
    <mergeCell ref="C58:L58"/>
    <mergeCell ref="C59:L59"/>
    <mergeCell ref="C61:L61"/>
    <mergeCell ref="C65:L65"/>
    <mergeCell ref="C69:L69"/>
    <mergeCell ref="C63:L63"/>
    <mergeCell ref="C67:L67"/>
    <mergeCell ref="C62:L62"/>
    <mergeCell ref="A60:L60"/>
    <mergeCell ref="A84:L84"/>
    <mergeCell ref="A62:B62"/>
    <mergeCell ref="A64:L64"/>
    <mergeCell ref="A58:B58"/>
    <mergeCell ref="A2:K2"/>
    <mergeCell ref="A3:A4"/>
    <mergeCell ref="B3:E3"/>
    <mergeCell ref="F3:I3"/>
    <mergeCell ref="J3:K3"/>
    <mergeCell ref="A45:L50"/>
    <mergeCell ref="C53:L53"/>
    <mergeCell ref="C54:L54"/>
    <mergeCell ref="C55:L55"/>
    <mergeCell ref="C57:L57"/>
    <mergeCell ref="A51:L51"/>
    <mergeCell ref="A52:L52"/>
    <mergeCell ref="A54:B54"/>
    <mergeCell ref="A56:L56"/>
    <mergeCell ref="A66:B66"/>
    <mergeCell ref="A68:L68"/>
    <mergeCell ref="A70:B70"/>
    <mergeCell ref="A72:L72"/>
    <mergeCell ref="A74:B74"/>
    <mergeCell ref="C71:L71"/>
    <mergeCell ref="C70:L70"/>
    <mergeCell ref="C74:L74"/>
    <mergeCell ref="C66:L66"/>
    <mergeCell ref="A76:L76"/>
    <mergeCell ref="A78:B78"/>
    <mergeCell ref="A80:L80"/>
    <mergeCell ref="A82:B82"/>
    <mergeCell ref="C73:L73"/>
    <mergeCell ref="C77:L77"/>
    <mergeCell ref="C81:L81"/>
    <mergeCell ref="C78:L78"/>
    <mergeCell ref="C75:L75"/>
    <mergeCell ref="C79:L79"/>
    <mergeCell ref="A98:B98"/>
    <mergeCell ref="A86:B86"/>
    <mergeCell ref="A88:L88"/>
    <mergeCell ref="A90:B90"/>
    <mergeCell ref="A92:L92"/>
    <mergeCell ref="A94:B94"/>
    <mergeCell ref="A96:L96"/>
    <mergeCell ref="C98:L98"/>
    <mergeCell ref="C97:L97"/>
  </mergeCells>
  <pageMargins left="0.2" right="0.18" top="0.42" bottom="0.18" header="0.24" footer="0.08"/>
  <pageSetup paperSize="9" scale="70" orientation="portrait" horizontalDpi="4294967293" verticalDpi="1200"/>
  <headerFooter alignWithMargins="0"/>
  <rowBreaks count="1" manualBreakCount="1">
    <brk id="75" max="11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89CDA5892614FBD5176687F996656" ma:contentTypeVersion="16" ma:contentTypeDescription="Create a new document." ma:contentTypeScope="" ma:versionID="224aee30ab98573123b2948b9eb4fbbf">
  <xsd:schema xmlns:xsd="http://www.w3.org/2001/XMLSchema" xmlns:xs="http://www.w3.org/2001/XMLSchema" xmlns:p="http://schemas.microsoft.com/office/2006/metadata/properties" xmlns:ns3="7b8fd10d-82db-4106-8c5b-83cd3e4ad2c7" xmlns:ns4="abcb2651-95fa-414f-a10c-971ab93c7c80" targetNamespace="http://schemas.microsoft.com/office/2006/metadata/properties" ma:root="true" ma:fieldsID="35e8a1d91f3affbad42a72f8f9e048d5" ns3:_="" ns4:_="">
    <xsd:import namespace="7b8fd10d-82db-4106-8c5b-83cd3e4ad2c7"/>
    <xsd:import namespace="abcb2651-95fa-414f-a10c-971ab93c7c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fd10d-82db-4106-8c5b-83cd3e4ad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b2651-95fa-414f-a10c-971ab93c7c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8fd10d-82db-4106-8c5b-83cd3e4ad2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8B0B19-7D07-45F6-B703-769B382952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8fd10d-82db-4106-8c5b-83cd3e4ad2c7"/>
    <ds:schemaRef ds:uri="abcb2651-95fa-414f-a10c-971ab93c7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3CFC6-C2AB-4528-806E-BFD4A93962B3}">
  <ds:schemaRefs>
    <ds:schemaRef ds:uri="http://schemas.microsoft.com/office/2006/metadata/properties"/>
    <ds:schemaRef ds:uri="http://schemas.microsoft.com/office/infopath/2007/PartnerControls"/>
    <ds:schemaRef ds:uri="7b8fd10d-82db-4106-8c5b-83cd3e4ad2c7"/>
  </ds:schemaRefs>
</ds:datastoreItem>
</file>

<file path=customXml/itemProps3.xml><?xml version="1.0" encoding="utf-8"?>
<ds:datastoreItem xmlns:ds="http://schemas.openxmlformats.org/officeDocument/2006/customXml" ds:itemID="{13A3AEF1-F199-4ECF-8858-5C1B3F8F79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2567</vt:lpstr>
      <vt:lpstr>2568</vt:lpstr>
    </vt:vector>
  </TitlesOfParts>
  <Manager/>
  <Company>TRAMAS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SAMART</dc:creator>
  <cp:keywords/>
  <dc:description/>
  <cp:lastModifiedBy>Prinya Pianussa</cp:lastModifiedBy>
  <cp:revision/>
  <dcterms:created xsi:type="dcterms:W3CDTF">2012-01-31T04:45:00Z</dcterms:created>
  <dcterms:modified xsi:type="dcterms:W3CDTF">2026-02-27T02:27:04Z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0x010100FB289CDA5892614FBD5176687F996656</vt:lpwstr>
  </property>
</Properties>
</file>