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10" documentId="8_{B123507F-AE86-4D30-ACF2-EB8587520D1B}" xr6:coauthVersionLast="47" xr6:coauthVersionMax="47" xr10:uidLastSave="{A5BB4550-4BE0-4937-A895-B99CFE5328BC}"/>
  <bookViews>
    <workbookView xWindow="-120" yWindow="-120" windowWidth="24240" windowHeight="13140" xr2:uid="{150D84F5-2079-49F3-B53F-3CC6B2C0B5A9}"/>
  </bookViews>
  <sheets>
    <sheet name="2569" sheetId="2" r:id="rId1"/>
    <sheet name="2568" sheetId="3" state="hidden" r:id="rId2"/>
  </sheets>
  <externalReferences>
    <externalReference r:id="rId3"/>
  </externalReferences>
  <definedNames>
    <definedName name="_xlnm.Print_Area" localSheetId="1">#N/A</definedName>
    <definedName name="_xlnm.Print_Area" localSheetId="0">'2569'!$A$1:$Q$101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3" l="1"/>
  <c r="B18" i="3"/>
  <c r="F17" i="3"/>
  <c r="B17" i="3"/>
  <c r="Q16" i="3"/>
  <c r="I16" i="3"/>
  <c r="K16" i="3" s="1"/>
  <c r="G16" i="3"/>
  <c r="H16" i="3" s="1"/>
  <c r="C16" i="3"/>
  <c r="E16" i="3" s="1"/>
  <c r="Q15" i="3"/>
  <c r="G15" i="3" s="1"/>
  <c r="D15" i="3"/>
  <c r="C15" i="3"/>
  <c r="E15" i="3" s="1"/>
  <c r="Q14" i="3"/>
  <c r="G14" i="3"/>
  <c r="J14" i="3" s="1"/>
  <c r="E14" i="3"/>
  <c r="D14" i="3"/>
  <c r="C14" i="3"/>
  <c r="Q13" i="3"/>
  <c r="G13" i="3" s="1"/>
  <c r="C13" i="3"/>
  <c r="E13" i="3" s="1"/>
  <c r="Q12" i="3"/>
  <c r="H12" i="3"/>
  <c r="G12" i="3"/>
  <c r="J12" i="3" s="1"/>
  <c r="E12" i="3"/>
  <c r="D12" i="3"/>
  <c r="C12" i="3"/>
  <c r="Q11" i="3"/>
  <c r="G11" i="3" s="1"/>
  <c r="E11" i="3"/>
  <c r="C11" i="3"/>
  <c r="D11" i="3" s="1"/>
  <c r="Q10" i="3"/>
  <c r="G10" i="3"/>
  <c r="J10" i="3" s="1"/>
  <c r="E10" i="3"/>
  <c r="D10" i="3"/>
  <c r="C10" i="3"/>
  <c r="Q9" i="3"/>
  <c r="G9" i="3" s="1"/>
  <c r="E9" i="3"/>
  <c r="C9" i="3"/>
  <c r="D9" i="3" s="1"/>
  <c r="Q8" i="3"/>
  <c r="I8" i="3"/>
  <c r="K8" i="3" s="1"/>
  <c r="G8" i="3"/>
  <c r="H8" i="3" s="1"/>
  <c r="C8" i="3"/>
  <c r="E8" i="3" s="1"/>
  <c r="Q7" i="3"/>
  <c r="G7" i="3" s="1"/>
  <c r="C7" i="3"/>
  <c r="E7" i="3" s="1"/>
  <c r="Q6" i="3"/>
  <c r="K6" i="3"/>
  <c r="I6" i="3"/>
  <c r="G6" i="3"/>
  <c r="J6" i="3" s="1"/>
  <c r="E6" i="3"/>
  <c r="D6" i="3"/>
  <c r="C6" i="3"/>
  <c r="Q5" i="3"/>
  <c r="G5" i="3" s="1"/>
  <c r="C5" i="3"/>
  <c r="C18" i="3" s="1"/>
  <c r="F18" i="2"/>
  <c r="F17" i="2"/>
  <c r="P16" i="2"/>
  <c r="I16" i="2"/>
  <c r="G16" i="2"/>
  <c r="H16" i="2" s="1"/>
  <c r="D16" i="2"/>
  <c r="C16" i="2"/>
  <c r="E16" i="2" s="1"/>
  <c r="B16" i="2"/>
  <c r="P15" i="2"/>
  <c r="G15" i="2"/>
  <c r="J15" i="2" s="1"/>
  <c r="D15" i="2"/>
  <c r="C15" i="2"/>
  <c r="B15" i="2"/>
  <c r="E15" i="2" s="1"/>
  <c r="P14" i="2"/>
  <c r="I14" i="2"/>
  <c r="K14" i="2" s="1"/>
  <c r="G14" i="2"/>
  <c r="J14" i="2" s="1"/>
  <c r="D14" i="2"/>
  <c r="C14" i="2"/>
  <c r="B14" i="2"/>
  <c r="E14" i="2" s="1"/>
  <c r="P13" i="2"/>
  <c r="G13" i="2"/>
  <c r="J13" i="2" s="1"/>
  <c r="D13" i="2"/>
  <c r="C13" i="2"/>
  <c r="B13" i="2"/>
  <c r="E13" i="2" s="1"/>
  <c r="P12" i="2"/>
  <c r="G12" i="2"/>
  <c r="D12" i="2"/>
  <c r="C12" i="2"/>
  <c r="E12" i="2" s="1"/>
  <c r="B12" i="2"/>
  <c r="P11" i="2"/>
  <c r="G11" i="2"/>
  <c r="J11" i="2" s="1"/>
  <c r="D11" i="2"/>
  <c r="C11" i="2"/>
  <c r="B11" i="2"/>
  <c r="E11" i="2" s="1"/>
  <c r="P10" i="2"/>
  <c r="I10" i="2"/>
  <c r="K10" i="2" s="1"/>
  <c r="H10" i="2"/>
  <c r="G10" i="2"/>
  <c r="J10" i="2" s="1"/>
  <c r="D10" i="2"/>
  <c r="C10" i="2"/>
  <c r="B10" i="2"/>
  <c r="E10" i="2" s="1"/>
  <c r="P9" i="2"/>
  <c r="G9" i="2"/>
  <c r="J9" i="2" s="1"/>
  <c r="D9" i="2"/>
  <c r="C9" i="2"/>
  <c r="E9" i="2" s="1"/>
  <c r="B9" i="2"/>
  <c r="P8" i="2"/>
  <c r="G8" i="2" s="1"/>
  <c r="D8" i="2"/>
  <c r="C8" i="2"/>
  <c r="E8" i="2" s="1"/>
  <c r="B8" i="2"/>
  <c r="P7" i="2"/>
  <c r="G7" i="2"/>
  <c r="J7" i="2" s="1"/>
  <c r="D7" i="2"/>
  <c r="C7" i="2"/>
  <c r="B7" i="2"/>
  <c r="E7" i="2" s="1"/>
  <c r="P6" i="2"/>
  <c r="I6" i="2"/>
  <c r="H6" i="2"/>
  <c r="G6" i="2"/>
  <c r="D6" i="2"/>
  <c r="D18" i="2" s="1"/>
  <c r="C6" i="2"/>
  <c r="J6" i="2" s="1"/>
  <c r="B6" i="2"/>
  <c r="P5" i="2"/>
  <c r="G5" i="2"/>
  <c r="D5" i="2"/>
  <c r="D17" i="2" s="1"/>
  <c r="C5" i="2"/>
  <c r="C18" i="2" s="1"/>
  <c r="B5" i="2"/>
  <c r="B18" i="2" s="1"/>
  <c r="H12" i="2" l="1"/>
  <c r="I12" i="2"/>
  <c r="J5" i="3"/>
  <c r="I5" i="3"/>
  <c r="H5" i="3"/>
  <c r="G18" i="3"/>
  <c r="J18" i="3" s="1"/>
  <c r="G17" i="3"/>
  <c r="H9" i="3"/>
  <c r="J9" i="3"/>
  <c r="I9" i="3"/>
  <c r="K9" i="3" s="1"/>
  <c r="I15" i="3"/>
  <c r="K15" i="3" s="1"/>
  <c r="H15" i="3"/>
  <c r="J15" i="3"/>
  <c r="I7" i="3"/>
  <c r="K7" i="3" s="1"/>
  <c r="H7" i="3"/>
  <c r="J7" i="3"/>
  <c r="J13" i="3"/>
  <c r="I13" i="3"/>
  <c r="K13" i="3" s="1"/>
  <c r="H13" i="3"/>
  <c r="J11" i="3"/>
  <c r="I11" i="3"/>
  <c r="K11" i="3" s="1"/>
  <c r="H11" i="3"/>
  <c r="D5" i="3"/>
  <c r="J8" i="3"/>
  <c r="H10" i="3"/>
  <c r="D13" i="3"/>
  <c r="J16" i="3"/>
  <c r="E5" i="3"/>
  <c r="I10" i="3"/>
  <c r="K10" i="3" s="1"/>
  <c r="D7" i="3"/>
  <c r="D8" i="3"/>
  <c r="I12" i="3"/>
  <c r="K12" i="3" s="1"/>
  <c r="D16" i="3"/>
  <c r="H6" i="3"/>
  <c r="H14" i="3"/>
  <c r="C17" i="3"/>
  <c r="I14" i="3"/>
  <c r="K14" i="3" s="1"/>
  <c r="H8" i="2"/>
  <c r="I8" i="2"/>
  <c r="K8" i="2" s="1"/>
  <c r="J8" i="2"/>
  <c r="K16" i="2"/>
  <c r="K6" i="2"/>
  <c r="K12" i="2"/>
  <c r="G18" i="2"/>
  <c r="J18" i="2" s="1"/>
  <c r="H5" i="2"/>
  <c r="E6" i="2"/>
  <c r="H9" i="2"/>
  <c r="J12" i="2"/>
  <c r="H13" i="2"/>
  <c r="J16" i="2"/>
  <c r="G17" i="2"/>
  <c r="I5" i="2"/>
  <c r="I9" i="2"/>
  <c r="K9" i="2" s="1"/>
  <c r="I13" i="2"/>
  <c r="K13" i="2" s="1"/>
  <c r="J5" i="2"/>
  <c r="H14" i="2"/>
  <c r="B17" i="2"/>
  <c r="H7" i="2"/>
  <c r="H11" i="2"/>
  <c r="H15" i="2"/>
  <c r="C17" i="2"/>
  <c r="I7" i="2"/>
  <c r="K7" i="2" s="1"/>
  <c r="I11" i="2"/>
  <c r="K11" i="2" s="1"/>
  <c r="I15" i="2"/>
  <c r="K15" i="2" s="1"/>
  <c r="E5" i="2"/>
  <c r="D17" i="3" l="1"/>
  <c r="D18" i="3"/>
  <c r="J17" i="3"/>
  <c r="H18" i="3"/>
  <c r="H17" i="3"/>
  <c r="E17" i="3"/>
  <c r="E18" i="3"/>
  <c r="K5" i="3"/>
  <c r="I18" i="3"/>
  <c r="K18" i="3" s="1"/>
  <c r="I17" i="3"/>
  <c r="K17" i="3" s="1"/>
  <c r="H18" i="2"/>
  <c r="H17" i="2"/>
  <c r="J17" i="2"/>
  <c r="I17" i="2"/>
  <c r="E17" i="2"/>
  <c r="E18" i="2"/>
  <c r="I18" i="2"/>
  <c r="K18" i="2" s="1"/>
  <c r="K5" i="2"/>
  <c r="K17" i="2" l="1"/>
</calcChain>
</file>

<file path=xl/sharedStrings.xml><?xml version="1.0" encoding="utf-8"?>
<sst xmlns="http://schemas.openxmlformats.org/spreadsheetml/2006/main" count="253" uniqueCount="108">
  <si>
    <t>แบบฟอร์ม 3.2(1)</t>
  </si>
  <si>
    <t xml:space="preserve">บันทึกปริมาณการใช้ไฟฟ้า </t>
  </si>
  <si>
    <t>เดือน</t>
  </si>
  <si>
    <t>ปริมาณการใช้ไฟฟ้าปี 2568</t>
  </si>
  <si>
    <t>ปริมาณการใช้ไฟฟ้าปี 2569</t>
  </si>
  <si>
    <t>ร้อยละปริมาณการใช้ไฟฟ้า</t>
  </si>
  <si>
    <t>ป้อนข้อมูลตรงนี้</t>
  </si>
  <si>
    <t>จำนวนคน</t>
  </si>
  <si>
    <t xml:space="preserve"> (kwh)ปี2568</t>
  </si>
  <si>
    <t>ค่าไฟฟ้า/เดือน (บาท)</t>
  </si>
  <si>
    <t>(kwh/คน) ปี2568</t>
  </si>
  <si>
    <t>(kwh) ปี 2569</t>
  </si>
  <si>
    <t>(kwh/คน)ปี 2569</t>
  </si>
  <si>
    <t>(kwh)ปี2569</t>
  </si>
  <si>
    <t>(kwh/คน)ปี2569</t>
  </si>
  <si>
    <t>ข้อมูล1(หลัง)</t>
  </si>
  <si>
    <t>ข้อมูล2(ก่อน)</t>
  </si>
  <si>
    <t>หน่วย</t>
  </si>
  <si>
    <t>ม.ค.</t>
  </si>
  <si>
    <t>มกราคม</t>
  </si>
  <si>
    <t>ก.พ.</t>
  </si>
  <si>
    <t>กุมภาพันธ์</t>
  </si>
  <si>
    <t>มี.ค.</t>
  </si>
  <si>
    <t>มีนาคม</t>
  </si>
  <si>
    <t>เม.ย.</t>
  </si>
  <si>
    <t>เมษายน</t>
  </si>
  <si>
    <t>พ.ค.</t>
  </si>
  <si>
    <t>พฤษภาคม</t>
  </si>
  <si>
    <t>มิ.ย.</t>
  </si>
  <si>
    <t>มิถุนายน</t>
  </si>
  <si>
    <t>ก.ค.</t>
  </si>
  <si>
    <t>กรกฎาคม</t>
  </si>
  <si>
    <t>ส.ค.</t>
  </si>
  <si>
    <t>สิงหาคม</t>
  </si>
  <si>
    <t>ก.ย.</t>
  </si>
  <si>
    <t>กันยายน</t>
  </si>
  <si>
    <t>ต.ค.</t>
  </si>
  <si>
    <t>ตุลาคม</t>
  </si>
  <si>
    <t>พ.ย.</t>
  </si>
  <si>
    <t>พฤศจิกายน</t>
  </si>
  <si>
    <t>ธ.ค.</t>
  </si>
  <si>
    <t>ธันวาคม</t>
  </si>
  <si>
    <t>เฉลี่ย</t>
  </si>
  <si>
    <t>รวม</t>
  </si>
  <si>
    <t>สรุปปริมาณการใช้ไฟฟ้า
1. ปริมาณไฟฟ้าสะสมตั้งแต่เดือน มกราคม ถึง ….............ปี 2569 เท่ากับ …......... kwh ลดลงจาก ปี 25….ในช่วงเวลาเดียวกัน เท่ากับ …............. kwh  คิดเป็น …...... %
2. ปริมาณไฟฟ้าต่อคนสะสมตั้งแต่เดือน มกราคม ถึง ….............ปี 2569 เท่ากับ …......... kwh/คน ลดลงจาก ปี 25….ในช่วงเวลาเดียวกัน เท่ากับ …............. kwh/คน  คิดเป็น …...... %
3. ปริมาณไฟฟ้าเฉลี่ยตั้งแต่เดือน มกราคม ถึง ….............ปี 2569 เท่ากับ …......... kwh ลดลงจาก ปี 25….ในช่วงเวลาเดียวกัน เท่ากับ …............. kwh  คิดเป็น …...... %
4. ปริมาณไฟฟ้าต่อคนเฉลี่ยตั้งแต่เดือน มกราคม ถึง ….............ปี 2569 เท่ากับ …......... kwh/คน ลดลงจาก ปี 25….ในช่วงเวลาเดียวกัน เท่ากับ …............. kwh/คน  คิดเป็น …...... %</t>
  </si>
  <si>
    <t>บรรลุเป้าหมาย</t>
  </si>
  <si>
    <t>ไม่บรรลุเป้าหมาย</t>
  </si>
  <si>
    <t>การวิเคราะห์ข้อมูลและสาเหตุ (เป้าหมาย 2569 : การใช้ไฟฟ้าลดลง 1% จากปี 2568)</t>
  </si>
  <si>
    <t xml:space="preserve">เดือนมกราคม 2569           </t>
  </si>
  <si>
    <t>รายละเอียด :</t>
  </si>
  <si>
    <t>วิเคราะห์สาเหตุ :</t>
  </si>
  <si>
    <t>แนวทางจัดการ :</t>
  </si>
  <si>
    <t xml:space="preserve">เดือนกุมภาพันธ์ 2569      </t>
  </si>
  <si>
    <t xml:space="preserve">เดือนมีนาคม 2569        </t>
  </si>
  <si>
    <t xml:space="preserve">เดือนเมษายน 2569        </t>
  </si>
  <si>
    <t xml:space="preserve">เดือนพฤษภาคม 2569        </t>
  </si>
  <si>
    <t xml:space="preserve">เดือนมิถุนายน 2569        </t>
  </si>
  <si>
    <t>เดือนกรกฎาคม 2569</t>
  </si>
  <si>
    <t xml:space="preserve">เดือนสิงหาคม 2569      </t>
  </si>
  <si>
    <t xml:space="preserve">เดือนกันยายน 2569        </t>
  </si>
  <si>
    <t xml:space="preserve">เดือนตุลาคม 2569        </t>
  </si>
  <si>
    <t xml:space="preserve">เดือนพฤศจิกายน 2569        </t>
  </si>
  <si>
    <t xml:space="preserve">เดือนธันวาคม 2569        </t>
  </si>
  <si>
    <t>ปริมาณการใช้ไฟฟ้าปี 2567</t>
  </si>
  <si>
    <t xml:space="preserve"> (kwh)ปี2567</t>
  </si>
  <si>
    <t>(kwh/คน) ปี2567</t>
  </si>
  <si>
    <t>(kwh) ปี 2568</t>
  </si>
  <si>
    <t>(kwh/คน)ปี 2568</t>
  </si>
  <si>
    <t>(kwh)ปี 2568</t>
  </si>
  <si>
    <r>
      <rPr>
        <b/>
        <sz val="16"/>
        <color rgb="FF000000"/>
        <rFont val="Cordia New"/>
      </rPr>
      <t xml:space="preserve">สรุปปริมาณการใช้ไฟฟ้า
</t>
    </r>
    <r>
      <rPr>
        <sz val="16"/>
        <color rgb="FF000000"/>
        <rFont val="Cordia New"/>
      </rPr>
      <t>1. ปริมาณไฟฟ้าสะสมตั้งแต่เดือน มกราคม ถึง ธันวาคม ปี 2568 เท่ากับ 403,036.80 kwh เพิ่มขึ้นจาก ปี 2567 ในช่วงเวลาเดียวกัน เท่ากับ 385,146.40 kwh  คิดเป็น  4.6 %
2. ปริมาณไฟฟ้าต่อคนสะสมตั้งแต่เดือน มกราคม ถึง ธันวาคม ปี 2568 เท่ากับ 4,242.49 kwh/คน เพิ่มขึ้นจาก ปี 2567 ในช่วงเวลาเดียวกัน เท่ากับ 4,054.17 kwh/คน  คิดเป็น  4.6 %
3. ปริมาณไฟฟ้าเฉลี่ยตั้งแต่เดือน มกราคม ถึง ธันวาคม ปี 2568 เท่ากับ  33,586.40 kwh เพิ่มขึ้นจาก ปี 2567 ในช่วงเวลาเดียวกัน เท่ากับ  32,095.53 kwh  คิดเป็น  4.6 %
4. ปริมาณไฟฟ้าต่อคนเฉลี่ยตั้งแต่เดือน มกราคม ถึง ธันวาคม ปี 2568 เท่ากับ  337.85 kwh/คน เพิ่มขึ้นจาก ปี 2567 ในช่วงเวลาเดียวกัน เท่ากับ  353.54 kwh/คน  คิดเป็น  4.6 %</t>
    </r>
  </si>
  <si>
    <t>การวิเคราะห์ข้อมูลและสาเหตุ (เป้าหมาย : การใช้ไฟฟ้าลดลง  1 % จากปี 2567)</t>
  </si>
  <si>
    <t>เดือนมกราคม 2568</t>
  </si>
  <si>
    <t xml:space="preserve">ผลการใช้ไฟฟ้า ประจำเดือน มกราคม 2568 มีการใช้ไฟฟ้า 17,434.40 kwh คิดเป็นค่าไฟ 94,494.45 บาท โดยเฉลี่ยการใช้ไฟฟ้าต่อคน เท่ากับ 183.52 kwh/คน เมื่อเทียบกับปี 2567 มีการใช้ไฟฟ้าต่อคน เท่ากับ 168.80 kwh/คน พบว่ามีการใช้ไฟฟ้าต่อคน เพิ่มขึ้นเท่ากับ 8.7 % </t>
  </si>
  <si>
    <t>มีการจัดประชุม กิจกรรมจากหน่วยงานภายในและหน่วยงานภายนอก รวมถึงการใช้เครื่องปรับอากาศต่อเนื่อง</t>
  </si>
  <si>
    <t xml:space="preserve">ติดสัญลักษณ์รณรงค์ประหยัดไฟบริเวณสวิตช์ไฟ และมีการมอบหมายหน้าที่ดูแลการประหยัดพลังงาน สรุปผลการใช้ไฟให้บุคลากรรับทราบทุกเดือน </t>
  </si>
  <si>
    <t>เดือนกุมภาพันธ์ 2568</t>
  </si>
  <si>
    <t xml:space="preserve">ผลการใช้ไฟฟ้า ประจำเดือน กุมภาพันธ์ 2568 มีการใช้ไฟฟ้า 24,458.40 kwh คิดเป็นค่าไฟ 132,564.53 บาท โดยเฉลี่ยการใช้ไฟฟ้าต่อคน เท่ากับ 257.46 kwh/คน เมื่อเทียบกับปี 2567 มีการใช้ไฟฟ้าต่อคน เท่ากับ 238.56 kwh/คน พบว่ามีการใช้ไฟฟ้าต่อคน เพิ่มขึ้นเท่ากับ 7.9 % </t>
  </si>
  <si>
    <t>ติดสัญลักษณ์รณรงค์ประหยัดไฟบริเวณสวิตช์ไฟ และมีการมอบหมายหน้าที่ดูแลการประหยัดพลังงาน สรุปผลการใช้ไฟให้บุคลากรรับทราบทุกเดือน และจัดประกวดแผนกประหยัดไฟดีเด่น</t>
  </si>
  <si>
    <t>เดือนมีนาคม 2568</t>
  </si>
  <si>
    <t xml:space="preserve">ผลการใช้ไฟฟ้า ประจำเดือน มีนาคม 2568 มีการใช้ไฟฟ้า 37,355.20 kwh คิดเป็นค่าไฟ 202,465.18 บาท โดยเฉลี่ยการใช้ไฟฟ้าต่อคน เท่ากับ 393.21 kwh/คน เมื่อเทียบกับปี 2567 มีการใช้ไฟฟ้าต่อคน เท่ากับ 367.34 kwh/คน พบว่ามีการใช้ไฟฟ้าต่อคน เพิ่มขึ้นเท่ากับ 7.0 % </t>
  </si>
  <si>
    <t>มีการจัดประชุม กิจกรรมจากหน่วยงานภายในและหน่วยงานภายนอก รวมถึงการใช้เครื่องปรับอากาศอย่างต่อเนื่อง</t>
  </si>
  <si>
    <t xml:space="preserve">เดือนเมษายน 2568        </t>
  </si>
  <si>
    <t xml:space="preserve">ผลการใช้ไฟฟ้า ประจำเดือน เมษายน 2568 มีการใช้ไฟฟ้า 36,772.80 kwh คิดเป็นค่าไฟ 199,308.58 บาท โดยเฉลี่ยการใช้ไฟฟ้าต่อคน เท่ากับ 387.08 kwh/คน เมื่อเทียบกับปี 2567 มีการใช้ไฟฟ้าต่อคน เท่ากับ 404.90 kwh/คน พบว่ามีการใช้ไฟฟ้าต่อคน ลดลงเท่ากับ 4.4 % </t>
  </si>
  <si>
    <t xml:space="preserve">มีการควบคุมการเปิดไฟและแอร์เข้มงวดขึ้น และสร้างความตระหนักให้บุคลากรมีส่วนร่วมมากขึ้น </t>
  </si>
  <si>
    <t xml:space="preserve">เดือนพฤษภาคม 2568        </t>
  </si>
  <si>
    <t xml:space="preserve">ผลการใช้ไฟฟ้า ประจำเดือน พฤษภาคม 2568 มีการใช้ไฟฟ้า 40,243.20 kwh คิดเป็นค่าไฟ 218,118.14 บาท โดยเฉลี่ยการใช้ไฟฟ้าต่อคน เท่ากับ 423.61 kwh/คน เมื่อเทียบกับปี 2567 มีการใช้ไฟฟ้าต่อคน เท่ากับ 393.33 kwh/คน พบว่ามีการใช้ไฟฟ้าต่อคน เพิ่มขึ้นเท่ากับ 7.7 % </t>
  </si>
  <si>
    <t xml:space="preserve">มีการจัดประชุม กิจกรรมจากหน่วยงานภายในและหน่วยงานภายนอก รวมถึงหน่วยงานมีการติดตั้งอุปกรณ์ ซึ่งอุปกรณ์เหล่านี้อาจเปิดทิ้งไว้ตลอด 24 ชั่วโมง </t>
  </si>
  <si>
    <t xml:space="preserve">เดือนมิถุนายน 2568        </t>
  </si>
  <si>
    <t xml:space="preserve">ผลการใช้ไฟฟ้า ประจำเดือน มิถุนายน 2568 มีการใช้ไฟฟ้า 38,310.40 kwh คิดเป็นค่าไฟ 207,642.37 บาท โดยเฉลี่ยการใช้ไฟฟ้าต่อคน เท่ากับ 403.27 kwh/คน เมื่อเทียบกับปี 2567 มีการใช้ไฟฟ้าต่อคน เท่ากับ 391.06 kwh/คน พบว่ามีการใช้ไฟฟ้าต่อคน เพิ่มขึ้นเท่ากับ 3.1 % </t>
  </si>
  <si>
    <t>มีการจัดประชุม กิจกรรมจากหน่วยงานภายในและหน่วยงานภายนอก รวมถึงหน่วยงานมีการติดตั้งอุปกรณ์ และอาจเกิดจากเครื่องใช้ไฟฟ้าบางส่วนเริ่มเก่าและเสื่อมสภาพ ทำให้เครื่องกินไฟมากกว่าปกติ</t>
  </si>
  <si>
    <t>เดือนกรกฎาคม 2568</t>
  </si>
  <si>
    <t xml:space="preserve">ผลการใช้ไฟฟ้า ประจำเดือน กรกฎาคม 2568 มีการใช้ไฟฟ้า 39,260.80 kwh คิดเป็นค่าไฟ 212,793.54 บาท โดยเฉลี่ยการใช้ไฟฟ้าต่อคน เท่ากับ 413.27 kwh/คน เมื่อเทียบกับปี 2567 มีการใช้ไฟฟ้าต่อคน เท่ากับ 433.43 kwh/คน พบว่ามีการใช้ไฟฟ้าต่อคน ลดลงเท่ากับ 4.7 % </t>
  </si>
  <si>
    <t>มีการจัดประชุม กิจกรรมจากหน่วยงานภายในและหน่วยงานภายนอกน้อยลง เนื่องจากเป็นช่วงที่นักศึกษาหยุดภาคเรียนการศึกษา</t>
  </si>
  <si>
    <t xml:space="preserve">เดือนสิงหาคม 2568      </t>
  </si>
  <si>
    <t xml:space="preserve">ผลการใช้ไฟฟ้า ประจำเดือน สิงหาคม 2568 มีการใช้ไฟฟ้า 39,360.00 kwh คิดเป็นค่าไฟ 213,331.20 บาท โดยเฉลี่ยการใช้ไฟฟ้าต่อคน เท่ากับ 414.32 kwh/คน เมื่อเทียบกับปี 2567 มีการใช้ไฟฟ้าต่อคน เท่ากับ 397.33 kwh/คน พบว่ามีการใช้ไฟฟ้าต่อคน เพิ่มขึ้นเท่ากับ 4.3 % </t>
  </si>
  <si>
    <t xml:space="preserve">มีการจัดประชุม กิจกรรมจากหน่วยงานภายในและหน่วยงานภายนอก  </t>
  </si>
  <si>
    <t xml:space="preserve">เดือนกันยายน 2568        </t>
  </si>
  <si>
    <t xml:space="preserve">ผลการใช้ไฟฟ้า ประจำเดือน กันยายน 2568 มีการใช้ไฟฟ้า 41,646.40 kwh คิดเป็นค่าไฟ 225,723.49 บาท โดยเฉลี่ยการใช้ไฟฟ้าต่อคน เท่ากับ 438.38 kwh/คน เมื่อเทียบกับปี 2567 มีการใช้ไฟฟ้าต่อคน เท่ากับ 387.74 kwh/คน พบว่ามีการใช้ไฟฟ้าต่อคน เพิ่มขึ้นเท่ากับ 13.1 % </t>
  </si>
  <si>
    <t>มีการจัดประชุม กิจกรรมจากหน่วยงานภายในและหน่วยงานภายนอก รวมถึงหน่วยงานมีการติดตั้งอุปกรณ์ ซึ่งอุปกรณ์เหล่านี้อาจเปิดทิ้งไว้ตลอด 24 ชั่วโมง ประกอบกับเครื่องใช้ไฟฟ้าบางส่วนเริ่มเก่าและเสื่อมสภาพ ทำให้เครื่องกินไฟมากกว่าปกติ และมีการเปิดใช้ห้องเพิ่มเติมให้นักศึกษาทำแลป</t>
  </si>
  <si>
    <t xml:space="preserve">เดือนตุลาคม 2568        </t>
  </si>
  <si>
    <t xml:space="preserve">ผลการใช้ไฟฟ้า ประจำเดือน ตุลาคม 2568 มีการใช้ไฟฟ้า 33,204.80 kwh คิดเป็นค่าไฟ 179,970.02 บาท โดยเฉลี่ยการใช้ไฟฟ้าต่อคน เท่ากับ 349.52 kwh/คน เมื่อเทียบกับปี 2567 มีการใช้ไฟฟ้าต่อคน เท่ากับ 340.68 kwh/คน พบว่ามีการใช้ไฟฟ้าต่อคน เพิ่มขึ้นเท่ากับ 2.6 % </t>
  </si>
  <si>
    <t>มีการจัดประชุม กิจกรรมจากหน่วยงานภายในและหน่วยงานภายนอก รวมถึงหน่วยงานมีการติดตั้งอุปกรณ์ ซึ่งอุปกรณ์เหล่านี้อาจเปิดทิ้งไว้ตลอด 24 ชั่วโมง ประกอบกับเครื่องใช้ไฟฟ้าบางส่วนเริ่มเก่าและเสื่อมสภาพ ทำให้เครื่องกินไฟมากกว่าปกติ และมีการเปิดใช้ทำแลปของนักศึกษา</t>
  </si>
  <si>
    <t xml:space="preserve">เดือนพฤศจิกายน 2568        </t>
  </si>
  <si>
    <t xml:space="preserve">ผลการใช้ไฟฟ้า ประจำเดือน พฤศจิกายน 2568 มีการใช้ไฟฟ้า 31,715.20 kwh คิดเป็นค่าไฟ 171,896.38 บาท โดยเฉลี่ยการใช้ไฟฟ้าต่อคน เท่ากับ 333.84 kwh/คน เมื่อเทียบกับปี 2567 มีการใช้ไฟฟ้าต่อคน เท่ากับ 250.69 kwh/คน พบว่ามีการใช้ไฟฟ้าต่อคน เพิ่มขึ้นเท่ากับ 33.2 % </t>
  </si>
  <si>
    <t>มีการจัดประชุม กิจกรรมจากหน่วยงานภายในและหน่วยงานภายนอก งาน IQS OPEN HOUSE  รวมถึงหน่วยงานมีการติดตั้งอุปกรณ์ดิจิทัลและระบบจัดเก็บข้อมูล เพิ่มเพื่อรองรับการทำงานใหม่ๆ ซึ่งอุปกรณ์เหล่านี้เปิดทิ้งไว้ตลอด 24 ชั่วโมง ประกอบกับเครื่องใช้ไฟฟ้าบางส่วนเริ่มเก่าและเสื่อมสภาพ ทำให้เครื่องกินไฟมากกว่าปกติและเกิดการสูญเสียพลังงานโดยเปล่าประโยชน์</t>
  </si>
  <si>
    <t xml:space="preserve">เดือนธันวาคม 2568        </t>
  </si>
  <si>
    <t xml:space="preserve">ผลการใช้ไฟฟ้า ประจำเดือน ธันวาคม 2568 มีการใช้ไฟฟ้า 23,275.20 kwh คิดเป็นค่าไฟ 126,151.58 บาท โดยเฉลี่ยการใช้ไฟฟ้าต่อคน เท่ากับ 245.00 kwh/คน เมื่อเทียบกับปี 2567 มีการใช้ไฟฟ้าต่อคน เท่ากับ 280.30 kwh/คน พบว่ามีการใช้ไฟฟ้าต่อคน ลดลงเท่ากับ 12.6 % </t>
  </si>
  <si>
    <t>มีการควบคุมการเปิดไฟและแอร์เข้มงวดขึ้น และสร้างความตระหนักให้บุคลากรมีส่วนร่วมมากขึ้น ตรงกับวันหยุดและอาจเป็นเพราะอุณหภูมิของอากาศที่ลดลง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</si>
</sst>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0.0"/>
  </numFmts>
  <fonts count="1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Cordia New"/>
      <family val="2"/>
    </font>
    <font>
      <sz val="10"/>
      <name val="Cordia New"/>
      <family val="2"/>
    </font>
    <font>
      <b/>
      <sz val="16"/>
      <name val="Cordia New"/>
      <family val="2"/>
    </font>
    <font>
      <b/>
      <sz val="20"/>
      <name val="Cordia New"/>
      <family val="2"/>
    </font>
    <font>
      <b/>
      <sz val="10"/>
      <name val="Cordia New"/>
      <family val="2"/>
    </font>
    <font>
      <sz val="10"/>
      <name val="Arial"/>
      <charset val="222"/>
    </font>
    <font>
      <b/>
      <sz val="11"/>
      <color rgb="FFFF0000"/>
      <name val="Arial"/>
      <family val="2"/>
    </font>
    <font>
      <sz val="11"/>
      <name val="Arial"/>
      <family val="2"/>
    </font>
    <font>
      <sz val="16"/>
      <name val="Cordia New"/>
      <family val="2"/>
    </font>
    <font>
      <b/>
      <sz val="20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b/>
      <sz val="16"/>
      <color rgb="FF000000"/>
      <name val="Cordia New"/>
    </font>
    <font>
      <sz val="16"/>
      <color rgb="FF000000"/>
      <name val="Cordia New"/>
    </font>
    <font>
      <b/>
      <sz val="18"/>
      <name val="Cordia New"/>
      <family val="2"/>
      <charset val="222"/>
    </font>
    <font>
      <sz val="11"/>
      <color rgb="FF44444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7D59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164" fontId="10" fillId="3" borderId="1" xfId="3" applyFont="1" applyFill="1" applyBorder="1"/>
    <xf numFmtId="164" fontId="10" fillId="2" borderId="1" xfId="3" applyFont="1" applyFill="1" applyBorder="1"/>
    <xf numFmtId="164" fontId="10" fillId="4" borderId="1" xfId="3" applyFont="1" applyFill="1" applyBorder="1"/>
    <xf numFmtId="165" fontId="10" fillId="2" borderId="4" xfId="4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4" fontId="9" fillId="5" borderId="6" xfId="2" applyNumberFormat="1" applyFont="1" applyFill="1" applyBorder="1" applyAlignment="1">
      <alignment horizontal="center" vertical="center" wrapText="1"/>
    </xf>
    <xf numFmtId="4" fontId="9" fillId="0" borderId="6" xfId="2" applyNumberFormat="1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166" fontId="10" fillId="2" borderId="0" xfId="1" applyNumberFormat="1" applyFont="1" applyFill="1"/>
    <xf numFmtId="0" fontId="10" fillId="2" borderId="0" xfId="1" applyFont="1" applyFill="1"/>
    <xf numFmtId="0" fontId="6" fillId="2" borderId="0" xfId="1" applyFont="1" applyFill="1" applyAlignment="1">
      <alignment horizontal="center"/>
    </xf>
    <xf numFmtId="0" fontId="10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11" fillId="6" borderId="0" xfId="2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2" fillId="2" borderId="0" xfId="2" applyFont="1" applyFill="1" applyAlignment="1">
      <alignment vertical="center" wrapText="1"/>
    </xf>
    <xf numFmtId="0" fontId="12" fillId="2" borderId="0" xfId="2" applyFont="1" applyFill="1" applyAlignment="1">
      <alignment vertical="center"/>
    </xf>
    <xf numFmtId="0" fontId="13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left" vertical="center"/>
    </xf>
    <xf numFmtId="2" fontId="12" fillId="2" borderId="0" xfId="2" applyNumberFormat="1" applyFont="1" applyFill="1" applyAlignment="1">
      <alignment vertical="center"/>
    </xf>
    <xf numFmtId="0" fontId="13" fillId="3" borderId="0" xfId="1" applyFont="1" applyFill="1" applyAlignment="1">
      <alignment horizontal="center" vertical="center"/>
    </xf>
    <xf numFmtId="0" fontId="12" fillId="2" borderId="0" xfId="1" applyFont="1" applyFill="1"/>
    <xf numFmtId="43" fontId="9" fillId="0" borderId="6" xfId="2" applyNumberFormat="1" applyFont="1" applyBorder="1" applyAlignment="1">
      <alignment horizontal="center" vertical="center" wrapText="1"/>
    </xf>
    <xf numFmtId="43" fontId="9" fillId="5" borderId="6" xfId="2" applyNumberFormat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3" fillId="2" borderId="0" xfId="2" applyFont="1" applyFill="1" applyAlignment="1">
      <alignment horizontal="left" vertical="center" wrapText="1"/>
    </xf>
    <xf numFmtId="0" fontId="13" fillId="2" borderId="0" xfId="2" applyFont="1" applyFill="1" applyAlignment="1">
      <alignment vertical="center" wrapText="1"/>
    </xf>
    <xf numFmtId="0" fontId="5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1" fillId="3" borderId="0" xfId="2" applyFont="1" applyFill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vertical="center" wrapText="1"/>
    </xf>
    <xf numFmtId="0" fontId="17" fillId="0" borderId="0" xfId="2" applyFont="1" applyAlignment="1">
      <alignment horizontal="left" vertical="center" wrapText="1"/>
    </xf>
    <xf numFmtId="0" fontId="12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left" vertical="top" wrapText="1"/>
    </xf>
    <xf numFmtId="0" fontId="16" fillId="3" borderId="0" xfId="2" applyFont="1" applyFill="1" applyAlignment="1">
      <alignment horizontal="center" vertical="center"/>
    </xf>
  </cellXfs>
  <cellStyles count="5">
    <cellStyle name="Normal" xfId="0" builtinId="0"/>
    <cellStyle name="เปอร์เซ็นต์ 2" xfId="4" xr:uid="{DD84383B-683C-4EA5-9481-B635A5E1AE9B}"/>
    <cellStyle name="จุลภาค 2" xfId="3" xr:uid="{52C6AE2E-B120-42D9-8D0C-E1572A374689}"/>
    <cellStyle name="ปกติ 2" xfId="1" xr:uid="{9F93A6A8-1D45-4598-A94B-0CF8EC19902F}"/>
    <cellStyle name="ปกติ 3" xfId="2" xr:uid="{108431DD-7004-474E-9580-79A989290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en-US" sz="168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เปรียบเทียบปริมาณการใช้ไฟฟ้าระหว่างปี 2568 กับ ปี 2569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'2569'!$C$4</c:f>
              <c:strCache>
                <c:ptCount val="1"/>
                <c:pt idx="0">
                  <c:v> (kwh)ปี2568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'2569'!$C$5:$C$17</c:f>
              <c:numCache>
                <c:formatCode>_-* #,##0.00_-;\-* #,##0.00_-;_-* "-"??_-;_-@_-</c:formatCode>
                <c:ptCount val="13"/>
                <c:pt idx="0">
                  <c:v>17434.400000000373</c:v>
                </c:pt>
                <c:pt idx="1">
                  <c:v>24458.399999999441</c:v>
                </c:pt>
                <c:pt idx="2">
                  <c:v>37355.200000000186</c:v>
                </c:pt>
                <c:pt idx="3">
                  <c:v>36772.799999999814</c:v>
                </c:pt>
                <c:pt idx="4">
                  <c:v>40243.200000000186</c:v>
                </c:pt>
                <c:pt idx="5">
                  <c:v>38310.400000000373</c:v>
                </c:pt>
                <c:pt idx="6">
                  <c:v>39260.799999999814</c:v>
                </c:pt>
                <c:pt idx="7">
                  <c:v>39360</c:v>
                </c:pt>
                <c:pt idx="8">
                  <c:v>41646.399999999441</c:v>
                </c:pt>
                <c:pt idx="9">
                  <c:v>33204.800000000745</c:v>
                </c:pt>
                <c:pt idx="10">
                  <c:v>31715.199999999255</c:v>
                </c:pt>
                <c:pt idx="11">
                  <c:v>23275.200000000186</c:v>
                </c:pt>
                <c:pt idx="12">
                  <c:v>33586.399999999987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0-4CD3-A885-E52FA5DF67B9}"/>
            </c:ext>
          </c:extLst>
        </c:ser>
        <c:ser>
          <c:idx val="1"/>
          <c:order val="1"/>
          <c:tx>
            <c:strRef>
              <c:f>'2569'!$G$4</c:f>
              <c:strCache>
                <c:ptCount val="1"/>
                <c:pt idx="0">
                  <c:v>(kwh)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'2569'!$G$5:$G$17</c:f>
              <c:numCache>
                <c:formatCode>_-* #,##0.00_-;\-* #,##0.00_-;_-* "-"??_-;_-@_-</c:formatCode>
                <c:ptCount val="13"/>
                <c:pt idx="0">
                  <c:v>28618.400000000373</c:v>
                </c:pt>
                <c:pt idx="1">
                  <c:v>30300</c:v>
                </c:pt>
                <c:pt idx="2">
                  <c:v>33001.799999999814</c:v>
                </c:pt>
                <c:pt idx="3">
                  <c:v>43295.799999999814</c:v>
                </c:pt>
                <c:pt idx="4">
                  <c:v>40012.799999999814</c:v>
                </c:pt>
                <c:pt idx="5">
                  <c:v>45390.400000000373</c:v>
                </c:pt>
                <c:pt idx="6">
                  <c:v>43975.200000000186</c:v>
                </c:pt>
                <c:pt idx="7">
                  <c:v>37210.399999999441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25150.399999999983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0-4CD3-A885-E52FA5DF6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25557568"/>
        <c:axId val="1"/>
      </c:barChart>
      <c:catAx>
        <c:axId val="132555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25557568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3933662643704785E-2"/>
          <c:y val="0.89605289732067694"/>
          <c:w val="0.81071976527874445"/>
          <c:h val="8.868782942764379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8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en-US" sz="168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เปรียบเทียบปริมาณการใช้ไฟฟ้าต่อคนระหว่าง ปี </a:t>
            </a:r>
            <a:r>
              <a:rPr lang="en-US" sz="16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2568 กับ ปี 2569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'2569'!$E$4</c:f>
              <c:strCache>
                <c:ptCount val="1"/>
                <c:pt idx="0">
                  <c:v>(kwh/คน) 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'2569'!$E$5:$E$17</c:f>
              <c:numCache>
                <c:formatCode>_-* #,##0.00_-;\-* #,##0.00_-;_-* "-"??_-;_-@_-</c:formatCode>
                <c:ptCount val="13"/>
                <c:pt idx="0">
                  <c:v>24.72964539007145</c:v>
                </c:pt>
                <c:pt idx="1">
                  <c:v>19.724516129031809</c:v>
                </c:pt>
                <c:pt idx="2">
                  <c:v>26.306478873239566</c:v>
                </c:pt>
                <c:pt idx="3">
                  <c:v>57.457499999999712</c:v>
                </c:pt>
                <c:pt idx="4">
                  <c:v>50.940759493671123</c:v>
                </c:pt>
                <c:pt idx="5">
                  <c:v>18.68800000000018</c:v>
                </c:pt>
                <c:pt idx="6">
                  <c:v>30.084904214559245</c:v>
                </c:pt>
                <c:pt idx="7">
                  <c:v>28.625454545454545</c:v>
                </c:pt>
                <c:pt idx="8">
                  <c:v>33.450923694778666</c:v>
                </c:pt>
                <c:pt idx="9">
                  <c:v>32.876039603961132</c:v>
                </c:pt>
                <c:pt idx="10">
                  <c:v>38.914355828219946</c:v>
                </c:pt>
                <c:pt idx="11">
                  <c:v>24.760851063829985</c:v>
                </c:pt>
                <c:pt idx="12">
                  <c:v>32.213285736401453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50-4DC0-9CDC-1DC8BFC02760}"/>
            </c:ext>
          </c:extLst>
        </c:ser>
        <c:ser>
          <c:idx val="1"/>
          <c:order val="1"/>
          <c:tx>
            <c:strRef>
              <c:f>'2569'!$I$4</c:f>
              <c:strCache>
                <c:ptCount val="1"/>
                <c:pt idx="0">
                  <c:v>(kwh/คน)ปี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'2569'!$I$5:$I$17</c:f>
              <c:numCache>
                <c:formatCode>_-* #,##0.00_-;\-* #,##0.00_-;_-* "-"??_-;_-@_-</c:formatCode>
                <c:ptCount val="13"/>
                <c:pt idx="0">
                  <c:v>304.45106382979122</c:v>
                </c:pt>
                <c:pt idx="1">
                  <c:v>322.34042553191489</c:v>
                </c:pt>
                <c:pt idx="2">
                  <c:v>351.08297872340228</c:v>
                </c:pt>
                <c:pt idx="3">
                  <c:v>460.59361702127461</c:v>
                </c:pt>
                <c:pt idx="4">
                  <c:v>425.668085106381</c:v>
                </c:pt>
                <c:pt idx="5">
                  <c:v>482.87659574468483</c:v>
                </c:pt>
                <c:pt idx="6">
                  <c:v>467.82127659574667</c:v>
                </c:pt>
                <c:pt idx="7">
                  <c:v>395.85531914893022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267.55744680851046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50-4DC0-9CDC-1DC8BFC02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25548928"/>
        <c:axId val="1"/>
      </c:barChart>
      <c:catAx>
        <c:axId val="132554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25548928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20086353220359"/>
          <c:y val="0.9277028697429377"/>
          <c:w val="0.85903817390890591"/>
          <c:h val="5.66055988317724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8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en-US" sz="16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เปรียบเทียบการใช้ไฟฟ้าสะสม </a:t>
            </a:r>
          </a:p>
          <a:p>
            <a:pPr>
              <a:defRPr sz="16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en-US" sz="16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ระหว่างปี 2568 กับ ปี 2569</a:t>
            </a:r>
          </a:p>
        </c:rich>
      </c:tx>
      <c:layout>
        <c:manualLayout>
          <c:xMode val="edge"/>
          <c:yMode val="edge"/>
          <c:x val="0.19375736715545289"/>
          <c:y val="3.3476141569260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81-43D8-878F-B0FAB11BF7A1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281-43D8-878F-B0FAB11BF7A1}"/>
              </c:ext>
            </c:extLst>
          </c:dPt>
          <c:cat>
            <c:strRef>
              <c:f>('2569'!$C$4,'2569'!$G$4)</c:f>
              <c:strCache>
                <c:ptCount val="2"/>
                <c:pt idx="0">
                  <c:v> (kwh)ปี2568</c:v>
                </c:pt>
                <c:pt idx="1">
                  <c:v>(kwh) ปี 2569</c:v>
                </c:pt>
              </c:strCache>
            </c:strRef>
          </c:cat>
          <c:val>
            <c:numRef>
              <c:f>('2569'!$C$18,'2569'!$G$18)</c:f>
              <c:numCache>
                <c:formatCode>_-* #,##0.00_-;\-* #,##0.00_-;_-* "-"??_-;_-@_-</c:formatCode>
                <c:ptCount val="2"/>
                <c:pt idx="0">
                  <c:v>403036.79999999981</c:v>
                </c:pt>
                <c:pt idx="1">
                  <c:v>301804.79999999981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81-43D8-878F-B0FAB11BF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5575328"/>
        <c:axId val="1"/>
      </c:barChart>
      <c:catAx>
        <c:axId val="132557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50000"/>
          <c:min val="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25575328"/>
        <c:crosses val="autoZero"/>
        <c:crossBetween val="between"/>
        <c:majorUnit val="2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en-US" sz="16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เปรียบเทียบการใช้ไฟฟ้าต่อคนสะสมระหว่างปี 2568 กับ ปี 2569</a:t>
            </a:r>
          </a:p>
        </c:rich>
      </c:tx>
      <c:layout>
        <c:manualLayout>
          <c:xMode val="edge"/>
          <c:yMode val="edge"/>
          <c:x val="0.14414803783329902"/>
          <c:y val="2.333350266700533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8D-45CE-A28B-30CD2731B09F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18D-45CE-A28B-30CD2731B09F}"/>
              </c:ext>
            </c:extLst>
          </c:dPt>
          <c:cat>
            <c:strRef>
              <c:f>('2569'!$E$4,'2569'!$I$4)</c:f>
              <c:strCache>
                <c:ptCount val="2"/>
                <c:pt idx="0">
                  <c:v>(kwh/คน) ปี2568</c:v>
                </c:pt>
                <c:pt idx="1">
                  <c:v>(kwh/คน)ปี 2569</c:v>
                </c:pt>
              </c:strCache>
            </c:strRef>
          </c:cat>
          <c:val>
            <c:numRef>
              <c:f>('2569'!$E$18,'2569'!$I$18)</c:f>
              <c:numCache>
                <c:formatCode>_-* #,##0.00_-;\-* #,##0.00_-;_-* "-"??_-;_-@_-</c:formatCode>
                <c:ptCount val="2"/>
                <c:pt idx="0">
                  <c:v>386.5594288368174</c:v>
                </c:pt>
                <c:pt idx="1">
                  <c:v>3210.689361702126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8D-45CE-A28B-30CD2731B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5584928"/>
        <c:axId val="1"/>
      </c:barChart>
      <c:catAx>
        <c:axId val="132558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25584928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เปรียบเทียบการใช้ไฟฟ้าสะสม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24260882485"/>
          <c:y val="3.34760448521916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DD-4484-8936-480D3A39D68A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1DD-4484-8936-480D3A39D68A}"/>
              </c:ext>
            </c:extLst>
          </c:dPt>
          <c:cat>
            <c:strLit>
              <c:ptCount val="2"/>
              <c:pt idx="0">
                <c:v> (kwh)ปี2566 </c:v>
              </c:pt>
              <c:pt idx="1">
                <c:v>(kwh) ปี 2567</c:v>
              </c:pt>
            </c:strLit>
          </c:cat>
          <c:val>
            <c:numLit>
              <c:formatCode>General</c:formatCode>
              <c:ptCount val="2"/>
              <c:pt idx="0">
                <c:v>427111.20000000007</c:v>
              </c:pt>
              <c:pt idx="1">
                <c:v>149429.6</c:v>
              </c:pt>
            </c:numLit>
          </c:val>
          <c:extLst>
            <c:ext xmlns:c16="http://schemas.microsoft.com/office/drawing/2014/chart" uri="{C3380CC4-5D6E-409C-BE32-E72D297353CC}">
              <c16:uniqueId val="{00000004-91DD-4484-8936-480D3A39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5091663"/>
        <c:axId val="1"/>
      </c:barChart>
      <c:catAx>
        <c:axId val="885091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85091663"/>
        <c:crosses val="autoZero"/>
        <c:crossBetween val="between"/>
        <c:majorUnit val="2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เปรียบเทียบการใช้ไฟฟ้าต่อคนสะสมระหว่างปี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797833815077"/>
          <c:y val="2.333350050988849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FCE-443C-A64B-7CFB838A4712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FCE-443C-A64B-7CFB838A4712}"/>
              </c:ext>
            </c:extLst>
          </c:dPt>
          <c:cat>
            <c:strLit>
              <c:ptCount val="2"/>
              <c:pt idx="0">
                <c:v>(kwh/คน) ปี2566</c:v>
              </c:pt>
              <c:pt idx="1">
                <c:v>(kwh/คน)ปี 2567</c:v>
              </c:pt>
            </c:strLit>
          </c:cat>
          <c:val>
            <c:numLit>
              <c:formatCode>General</c:formatCode>
              <c:ptCount val="2"/>
              <c:pt idx="0">
                <c:v>4543.7361702127655</c:v>
              </c:pt>
              <c:pt idx="1">
                <c:v>1572.9431578947369</c:v>
              </c:pt>
            </c:numLit>
          </c:val>
          <c:extLst>
            <c:ext xmlns:c16="http://schemas.microsoft.com/office/drawing/2014/chart" uri="{C3380CC4-5D6E-409C-BE32-E72D297353CC}">
              <c16:uniqueId val="{00000004-1FCE-443C-A64B-7CFB838A4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5087823"/>
        <c:axId val="1"/>
      </c:barChart>
      <c:catAx>
        <c:axId val="88508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885087823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เปรียบเทียบปริมาณการใช้ไฟฟ้าระหว่างปี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'2568'!$C$4</c:f>
              <c:strCache>
                <c:ptCount val="1"/>
                <c:pt idx="0">
                  <c:v> (kwh)ปี2567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'2568'!$C$5:$C$17</c:f>
              <c:numCache>
                <c:formatCode>_-* #,##0.00_-;\-* #,##0.00_-;_-* "-"??_-;_-@_-</c:formatCode>
                <c:ptCount val="13"/>
                <c:pt idx="0">
                  <c:v>16036.400000000373</c:v>
                </c:pt>
                <c:pt idx="1">
                  <c:v>22663.599999999627</c:v>
                </c:pt>
                <c:pt idx="2">
                  <c:v>34897.400000000373</c:v>
                </c:pt>
                <c:pt idx="3">
                  <c:v>38465.799999999814</c:v>
                </c:pt>
                <c:pt idx="4">
                  <c:v>37366.400000000373</c:v>
                </c:pt>
                <c:pt idx="5">
                  <c:v>37150.399999999441</c:v>
                </c:pt>
                <c:pt idx="6">
                  <c:v>41176</c:v>
                </c:pt>
                <c:pt idx="7">
                  <c:v>37746.400000000373</c:v>
                </c:pt>
                <c:pt idx="8">
                  <c:v>36835</c:v>
                </c:pt>
                <c:pt idx="9">
                  <c:v>32364.200000000186</c:v>
                </c:pt>
                <c:pt idx="10">
                  <c:v>23816</c:v>
                </c:pt>
                <c:pt idx="11">
                  <c:v>26628.799999999814</c:v>
                </c:pt>
                <c:pt idx="12">
                  <c:v>32095.533333333366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2-47E7-BE05-DACE045C8826}"/>
            </c:ext>
          </c:extLst>
        </c:ser>
        <c:ser>
          <c:idx val="1"/>
          <c:order val="1"/>
          <c:tx>
            <c:strRef>
              <c:f>'2568'!$G$4</c:f>
              <c:strCache>
                <c:ptCount val="1"/>
                <c:pt idx="0">
                  <c:v>(kwh) 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'2568'!$G$5:$G$17</c:f>
              <c:numCache>
                <c:formatCode>_-* #,##0.00_-;\-* #,##0.00_-;_-* "-"??_-;_-@_-</c:formatCode>
                <c:ptCount val="13"/>
                <c:pt idx="0">
                  <c:v>17434.400000000373</c:v>
                </c:pt>
                <c:pt idx="1">
                  <c:v>24458.399999999441</c:v>
                </c:pt>
                <c:pt idx="2">
                  <c:v>37355.200000000186</c:v>
                </c:pt>
                <c:pt idx="3">
                  <c:v>36772.799999999814</c:v>
                </c:pt>
                <c:pt idx="4">
                  <c:v>40243.200000000186</c:v>
                </c:pt>
                <c:pt idx="5">
                  <c:v>38310.400000000373</c:v>
                </c:pt>
                <c:pt idx="6">
                  <c:v>39260.799999999814</c:v>
                </c:pt>
                <c:pt idx="7">
                  <c:v>39360</c:v>
                </c:pt>
                <c:pt idx="8">
                  <c:v>41646.399999999441</c:v>
                </c:pt>
                <c:pt idx="9">
                  <c:v>33204.800000000745</c:v>
                </c:pt>
                <c:pt idx="10">
                  <c:v>31715.199999999255</c:v>
                </c:pt>
                <c:pt idx="11">
                  <c:v>23275.200000000186</c:v>
                </c:pt>
                <c:pt idx="12">
                  <c:v>33586.399999999987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A2-47E7-BE05-DACE045C8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1644575"/>
        <c:axId val="1031638335"/>
      </c:barChart>
      <c:catAx>
        <c:axId val="1031644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638335"/>
        <c:crosses val="autoZero"/>
        <c:auto val="1"/>
        <c:lblAlgn val="ctr"/>
        <c:lblOffset val="100"/>
        <c:noMultiLvlLbl val="0"/>
      </c:catAx>
      <c:valAx>
        <c:axId val="1031638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644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เปรียบเทียบการใช้ไฟฟ้าสะสม 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316-4AE0-9A8A-28FC41EA46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('2568'!$C$4,'2568'!$G$4)</c:f>
              <c:strCache>
                <c:ptCount val="2"/>
                <c:pt idx="0">
                  <c:v> (kwh)ปี2567</c:v>
                </c:pt>
                <c:pt idx="1">
                  <c:v>(kwh) ปี 2568</c:v>
                </c:pt>
              </c:strCache>
            </c:strRef>
          </c:cat>
          <c:val>
            <c:numRef>
              <c:f>('2568'!$C$18,'2568'!$G$18)</c:f>
              <c:numCache>
                <c:formatCode>_-* #,##0.00_-;\-* #,##0.00_-;_-* "-"??_-;_-@_-</c:formatCode>
                <c:ptCount val="2"/>
                <c:pt idx="0">
                  <c:v>385146.40000000037</c:v>
                </c:pt>
                <c:pt idx="1">
                  <c:v>403036.79999999981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16-4AE0-9A8A-28FC41EA4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0335696"/>
        <c:axId val="1450336176"/>
      </c:barChart>
      <c:catAx>
        <c:axId val="145033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0336176"/>
        <c:crosses val="autoZero"/>
        <c:auto val="1"/>
        <c:lblAlgn val="ctr"/>
        <c:lblOffset val="100"/>
        <c:noMultiLvlLbl val="0"/>
      </c:catAx>
      <c:valAx>
        <c:axId val="145033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0335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เปรียบเทียบปริมาณการใช้ไฟฟ้าต่อคนระหว่าง 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'2568'!$E$4</c:f>
              <c:strCache>
                <c:ptCount val="1"/>
                <c:pt idx="0">
                  <c:v>(kwh/คน) 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'2568'!$E$5:$E$17</c:f>
              <c:numCache>
                <c:formatCode>_-* #,##0.00_-;\-* #,##0.00_-;_-* "-"??_-;_-@_-</c:formatCode>
                <c:ptCount val="13"/>
                <c:pt idx="0">
                  <c:v>41.224678663240034</c:v>
                </c:pt>
                <c:pt idx="1">
                  <c:v>25.930892448512161</c:v>
                </c:pt>
                <c:pt idx="2">
                  <c:v>25.39839883551701</c:v>
                </c:pt>
                <c:pt idx="3">
                  <c:v>56.236549707602066</c:v>
                </c:pt>
                <c:pt idx="4">
                  <c:v>45.347572815534434</c:v>
                </c:pt>
                <c:pt idx="5">
                  <c:v>28.821101629169465</c:v>
                </c:pt>
                <c:pt idx="6">
                  <c:v>22.57456140350877</c:v>
                </c:pt>
                <c:pt idx="7">
                  <c:v>20.304679935449368</c:v>
                </c:pt>
                <c:pt idx="8">
                  <c:v>11.568781407035177</c:v>
                </c:pt>
                <c:pt idx="9">
                  <c:v>29.8562730627308</c:v>
                </c:pt>
                <c:pt idx="10">
                  <c:v>22.703527168732126</c:v>
                </c:pt>
                <c:pt idx="11">
                  <c:v>27.767257559958097</c:v>
                </c:pt>
                <c:pt idx="12">
                  <c:v>29.81118955308246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1-4471-88DD-358D010E7700}"/>
            </c:ext>
          </c:extLst>
        </c:ser>
        <c:ser>
          <c:idx val="1"/>
          <c:order val="1"/>
          <c:tx>
            <c:strRef>
              <c:f>'2568'!$I$4</c:f>
              <c:strCache>
                <c:ptCount val="1"/>
                <c:pt idx="0">
                  <c:v>(kwh/คน)ปี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'2568'!$I$5:$I$17</c:f>
              <c:numCache>
                <c:formatCode>_-* #,##0.00_-;\-* #,##0.00_-;_-* "-"??_-;_-@_-</c:formatCode>
                <c:ptCount val="13"/>
                <c:pt idx="0">
                  <c:v>24.72964539007145</c:v>
                </c:pt>
                <c:pt idx="1">
                  <c:v>19.724516129031809</c:v>
                </c:pt>
                <c:pt idx="2">
                  <c:v>26.306478873239566</c:v>
                </c:pt>
                <c:pt idx="3">
                  <c:v>57.457499999999712</c:v>
                </c:pt>
                <c:pt idx="4">
                  <c:v>50.940759493671123</c:v>
                </c:pt>
                <c:pt idx="5">
                  <c:v>18.68800000000018</c:v>
                </c:pt>
                <c:pt idx="6">
                  <c:v>30.084904214559245</c:v>
                </c:pt>
                <c:pt idx="7">
                  <c:v>28.625454545454545</c:v>
                </c:pt>
                <c:pt idx="8">
                  <c:v>33.450923694778666</c:v>
                </c:pt>
                <c:pt idx="9">
                  <c:v>32.876039603961132</c:v>
                </c:pt>
                <c:pt idx="10">
                  <c:v>38.914355828219946</c:v>
                </c:pt>
                <c:pt idx="11">
                  <c:v>24.760851063829985</c:v>
                </c:pt>
                <c:pt idx="12">
                  <c:v>32.213285736401453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A1-4471-88DD-358D010E7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3167775"/>
        <c:axId val="1193178815"/>
      </c:barChart>
      <c:catAx>
        <c:axId val="1193167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178815"/>
        <c:crosses val="autoZero"/>
        <c:auto val="1"/>
        <c:lblAlgn val="ctr"/>
        <c:lblOffset val="100"/>
        <c:noMultiLvlLbl val="0"/>
      </c:catAx>
      <c:valAx>
        <c:axId val="119317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167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เปรียบเทียบการใช้ไฟฟ้าต่อคนสะสมระหว่างปี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1D-4EE7-ACEA-E1BA24680AD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('2568'!$E$4,'2568'!$I$4)</c:f>
              <c:strCache>
                <c:ptCount val="2"/>
                <c:pt idx="0">
                  <c:v>(kwh/คน) ปี2567</c:v>
                </c:pt>
                <c:pt idx="1">
                  <c:v>(kwh/คน)ปี 2568</c:v>
                </c:pt>
              </c:strCache>
            </c:strRef>
          </c:cat>
          <c:val>
            <c:numRef>
              <c:f>('2568'!$E$18,'2568'!$I$18)</c:f>
              <c:numCache>
                <c:formatCode>_-* #,##0.00_-;\-* #,##0.00_-;_-* "-"??_-;_-@_-</c:formatCode>
                <c:ptCount val="2"/>
                <c:pt idx="0">
                  <c:v>357.73427463698954</c:v>
                </c:pt>
                <c:pt idx="1">
                  <c:v>386.5594288368174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1D-4EE7-ACEA-E1BA24680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3171615"/>
        <c:axId val="1193154335"/>
      </c:barChart>
      <c:catAx>
        <c:axId val="1193171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154335"/>
        <c:crosses val="autoZero"/>
        <c:auto val="1"/>
        <c:lblAlgn val="ctr"/>
        <c:lblOffset val="100"/>
        <c:noMultiLvlLbl val="0"/>
      </c:catAx>
      <c:valAx>
        <c:axId val="1193154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1716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CDDCA111-56F2-4352-95F1-C1E4BDB0C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29F6C2E4-FFB8-4957-9655-172320F5D0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83E52F41-490C-4D5A-891D-655043449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47BCE7AA-1C38-4768-8A87-1133C62A0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597354</xdr:colOff>
      <xdr:row>50</xdr:row>
      <xdr:rowOff>72573</xdr:rowOff>
    </xdr:from>
    <xdr:to>
      <xdr:col>3</xdr:col>
      <xdr:colOff>19937</xdr:colOff>
      <xdr:row>50</xdr:row>
      <xdr:rowOff>326573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8B2533E1-0C76-4881-B673-C47E288ED86B}"/>
            </a:ext>
          </a:extLst>
        </xdr:cNvPr>
        <xdr:cNvSpPr/>
      </xdr:nvSpPr>
      <xdr:spPr>
        <a:xfrm>
          <a:off x="2092779" y="15217323"/>
          <a:ext cx="26078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50</xdr:row>
      <xdr:rowOff>71213</xdr:rowOff>
    </xdr:from>
    <xdr:to>
      <xdr:col>5</xdr:col>
      <xdr:colOff>685582</xdr:colOff>
      <xdr:row>50</xdr:row>
      <xdr:rowOff>325213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6101614A-8D9E-4801-9A37-D34E547092A9}"/>
            </a:ext>
          </a:extLst>
        </xdr:cNvPr>
        <xdr:cNvSpPr/>
      </xdr:nvSpPr>
      <xdr:spPr>
        <a:xfrm>
          <a:off x="4575629" y="152159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54</xdr:row>
      <xdr:rowOff>72573</xdr:rowOff>
    </xdr:from>
    <xdr:to>
      <xdr:col>2</xdr:col>
      <xdr:colOff>824158</xdr:colOff>
      <xdr:row>54</xdr:row>
      <xdr:rowOff>326573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3EAB8F6F-87EA-418E-8F18-D38538C9214F}"/>
            </a:ext>
          </a:extLst>
        </xdr:cNvPr>
        <xdr:cNvSpPr/>
      </xdr:nvSpPr>
      <xdr:spPr>
        <a:xfrm>
          <a:off x="2056040" y="174842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54</xdr:row>
      <xdr:rowOff>61688</xdr:rowOff>
    </xdr:from>
    <xdr:to>
      <xdr:col>5</xdr:col>
      <xdr:colOff>685582</xdr:colOff>
      <xdr:row>54</xdr:row>
      <xdr:rowOff>325457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26FA5316-9C99-4D14-B69B-28E156305C04}"/>
            </a:ext>
          </a:extLst>
        </xdr:cNvPr>
        <xdr:cNvSpPr/>
      </xdr:nvSpPr>
      <xdr:spPr>
        <a:xfrm>
          <a:off x="4575629" y="1747338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58</xdr:row>
      <xdr:rowOff>72573</xdr:rowOff>
    </xdr:from>
    <xdr:to>
      <xdr:col>2</xdr:col>
      <xdr:colOff>824158</xdr:colOff>
      <xdr:row>58</xdr:row>
      <xdr:rowOff>326573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962B761A-A612-4468-BE0E-4EAFD513C9BB}"/>
            </a:ext>
          </a:extLst>
        </xdr:cNvPr>
        <xdr:cNvSpPr/>
      </xdr:nvSpPr>
      <xdr:spPr>
        <a:xfrm>
          <a:off x="2056040" y="197512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58</xdr:row>
      <xdr:rowOff>61688</xdr:rowOff>
    </xdr:from>
    <xdr:to>
      <xdr:col>5</xdr:col>
      <xdr:colOff>685582</xdr:colOff>
      <xdr:row>58</xdr:row>
      <xdr:rowOff>325457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2D639FB2-FB61-4E60-9F8C-603B0076F526}"/>
            </a:ext>
          </a:extLst>
        </xdr:cNvPr>
        <xdr:cNvSpPr/>
      </xdr:nvSpPr>
      <xdr:spPr>
        <a:xfrm>
          <a:off x="4575629" y="1974033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62</xdr:row>
      <xdr:rowOff>72573</xdr:rowOff>
    </xdr:from>
    <xdr:to>
      <xdr:col>2</xdr:col>
      <xdr:colOff>824158</xdr:colOff>
      <xdr:row>62</xdr:row>
      <xdr:rowOff>326573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2DBC3691-EF7E-48D3-862B-E05D6907A1BF}"/>
            </a:ext>
          </a:extLst>
        </xdr:cNvPr>
        <xdr:cNvSpPr/>
      </xdr:nvSpPr>
      <xdr:spPr>
        <a:xfrm>
          <a:off x="2056040" y="220181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62</xdr:row>
      <xdr:rowOff>61688</xdr:rowOff>
    </xdr:from>
    <xdr:to>
      <xdr:col>5</xdr:col>
      <xdr:colOff>685582</xdr:colOff>
      <xdr:row>62</xdr:row>
      <xdr:rowOff>325457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97CE272C-6687-4C93-A57A-0B10C6A76738}"/>
            </a:ext>
          </a:extLst>
        </xdr:cNvPr>
        <xdr:cNvSpPr/>
      </xdr:nvSpPr>
      <xdr:spPr>
        <a:xfrm>
          <a:off x="4575629" y="2200728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66</xdr:row>
      <xdr:rowOff>63048</xdr:rowOff>
    </xdr:from>
    <xdr:to>
      <xdr:col>2</xdr:col>
      <xdr:colOff>824158</xdr:colOff>
      <xdr:row>66</xdr:row>
      <xdr:rowOff>326817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D1E5BEDD-8556-4E93-86CC-44E39B208493}"/>
            </a:ext>
          </a:extLst>
        </xdr:cNvPr>
        <xdr:cNvSpPr/>
      </xdr:nvSpPr>
      <xdr:spPr>
        <a:xfrm>
          <a:off x="2056040" y="2427559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66</xdr:row>
      <xdr:rowOff>61688</xdr:rowOff>
    </xdr:from>
    <xdr:to>
      <xdr:col>5</xdr:col>
      <xdr:colOff>685582</xdr:colOff>
      <xdr:row>66</xdr:row>
      <xdr:rowOff>315688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AFD06215-D283-4BB8-AA6C-F48E9C191472}"/>
            </a:ext>
          </a:extLst>
        </xdr:cNvPr>
        <xdr:cNvSpPr/>
      </xdr:nvSpPr>
      <xdr:spPr>
        <a:xfrm>
          <a:off x="4575629" y="242742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70</xdr:row>
      <xdr:rowOff>63048</xdr:rowOff>
    </xdr:from>
    <xdr:to>
      <xdr:col>2</xdr:col>
      <xdr:colOff>824158</xdr:colOff>
      <xdr:row>70</xdr:row>
      <xdr:rowOff>326817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269A4CFB-3AD5-4E09-828F-00E499C6E4DD}"/>
            </a:ext>
          </a:extLst>
        </xdr:cNvPr>
        <xdr:cNvSpPr/>
      </xdr:nvSpPr>
      <xdr:spPr>
        <a:xfrm>
          <a:off x="2056040" y="2654254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70</xdr:row>
      <xdr:rowOff>61688</xdr:rowOff>
    </xdr:from>
    <xdr:to>
      <xdr:col>5</xdr:col>
      <xdr:colOff>685582</xdr:colOff>
      <xdr:row>70</xdr:row>
      <xdr:rowOff>315688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D3624863-76FD-4D7C-A93E-B3CAB201B964}"/>
            </a:ext>
          </a:extLst>
        </xdr:cNvPr>
        <xdr:cNvSpPr/>
      </xdr:nvSpPr>
      <xdr:spPr>
        <a:xfrm>
          <a:off x="4575629" y="2654118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74</xdr:row>
      <xdr:rowOff>72573</xdr:rowOff>
    </xdr:from>
    <xdr:to>
      <xdr:col>2</xdr:col>
      <xdr:colOff>824158</xdr:colOff>
      <xdr:row>74</xdr:row>
      <xdr:rowOff>326573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9738EA03-7528-4478-8C3C-6D518697A3C4}"/>
            </a:ext>
          </a:extLst>
        </xdr:cNvPr>
        <xdr:cNvSpPr/>
      </xdr:nvSpPr>
      <xdr:spPr>
        <a:xfrm>
          <a:off x="2056040" y="288190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74</xdr:row>
      <xdr:rowOff>71213</xdr:rowOff>
    </xdr:from>
    <xdr:to>
      <xdr:col>5</xdr:col>
      <xdr:colOff>685582</xdr:colOff>
      <xdr:row>74</xdr:row>
      <xdr:rowOff>325213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2A731E06-B4FA-43D7-AF1E-4992767ABEE1}"/>
            </a:ext>
          </a:extLst>
        </xdr:cNvPr>
        <xdr:cNvSpPr/>
      </xdr:nvSpPr>
      <xdr:spPr>
        <a:xfrm>
          <a:off x="4575629" y="288176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78</xdr:row>
      <xdr:rowOff>72573</xdr:rowOff>
    </xdr:from>
    <xdr:to>
      <xdr:col>2</xdr:col>
      <xdr:colOff>824158</xdr:colOff>
      <xdr:row>78</xdr:row>
      <xdr:rowOff>326573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07E01696-D574-458E-860A-2048129F0520}"/>
            </a:ext>
          </a:extLst>
        </xdr:cNvPr>
        <xdr:cNvSpPr/>
      </xdr:nvSpPr>
      <xdr:spPr>
        <a:xfrm>
          <a:off x="2056040" y="30714498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78</xdr:row>
      <xdr:rowOff>61688</xdr:rowOff>
    </xdr:from>
    <xdr:to>
      <xdr:col>5</xdr:col>
      <xdr:colOff>685582</xdr:colOff>
      <xdr:row>78</xdr:row>
      <xdr:rowOff>325457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0D5E2364-A14F-445B-AA41-0256474E343A}"/>
            </a:ext>
          </a:extLst>
        </xdr:cNvPr>
        <xdr:cNvSpPr/>
      </xdr:nvSpPr>
      <xdr:spPr>
        <a:xfrm>
          <a:off x="4575629" y="30703613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82</xdr:row>
      <xdr:rowOff>72573</xdr:rowOff>
    </xdr:from>
    <xdr:to>
      <xdr:col>2</xdr:col>
      <xdr:colOff>824158</xdr:colOff>
      <xdr:row>82</xdr:row>
      <xdr:rowOff>326573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5CE4F062-51F0-43FB-BDB4-52964019AEDA}"/>
            </a:ext>
          </a:extLst>
        </xdr:cNvPr>
        <xdr:cNvSpPr/>
      </xdr:nvSpPr>
      <xdr:spPr>
        <a:xfrm>
          <a:off x="2056040" y="326099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82</xdr:row>
      <xdr:rowOff>71213</xdr:rowOff>
    </xdr:from>
    <xdr:to>
      <xdr:col>5</xdr:col>
      <xdr:colOff>685582</xdr:colOff>
      <xdr:row>82</xdr:row>
      <xdr:rowOff>325213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A9838313-2141-47FC-AD9D-E56014E3D02D}"/>
            </a:ext>
          </a:extLst>
        </xdr:cNvPr>
        <xdr:cNvSpPr/>
      </xdr:nvSpPr>
      <xdr:spPr>
        <a:xfrm>
          <a:off x="4575629" y="326086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86</xdr:row>
      <xdr:rowOff>63048</xdr:rowOff>
    </xdr:from>
    <xdr:to>
      <xdr:col>2</xdr:col>
      <xdr:colOff>824158</xdr:colOff>
      <xdr:row>86</xdr:row>
      <xdr:rowOff>326817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ACB9E25D-9259-46EA-9E6C-818BB4410FA4}"/>
            </a:ext>
          </a:extLst>
        </xdr:cNvPr>
        <xdr:cNvSpPr/>
      </xdr:nvSpPr>
      <xdr:spPr>
        <a:xfrm>
          <a:off x="2056040" y="34495923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86</xdr:row>
      <xdr:rowOff>61688</xdr:rowOff>
    </xdr:from>
    <xdr:to>
      <xdr:col>5</xdr:col>
      <xdr:colOff>685582</xdr:colOff>
      <xdr:row>86</xdr:row>
      <xdr:rowOff>315688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6316EFD8-9C30-49D2-B146-AE818810F406}"/>
            </a:ext>
          </a:extLst>
        </xdr:cNvPr>
        <xdr:cNvSpPr/>
      </xdr:nvSpPr>
      <xdr:spPr>
        <a:xfrm>
          <a:off x="4575629" y="344945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90</xdr:row>
      <xdr:rowOff>72573</xdr:rowOff>
    </xdr:from>
    <xdr:to>
      <xdr:col>2</xdr:col>
      <xdr:colOff>824158</xdr:colOff>
      <xdr:row>90</xdr:row>
      <xdr:rowOff>326573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817D8EF6-7131-4791-AD8B-7FCE7E434689}"/>
            </a:ext>
          </a:extLst>
        </xdr:cNvPr>
        <xdr:cNvSpPr/>
      </xdr:nvSpPr>
      <xdr:spPr>
        <a:xfrm>
          <a:off x="2056040" y="364009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90</xdr:row>
      <xdr:rowOff>61688</xdr:rowOff>
    </xdr:from>
    <xdr:to>
      <xdr:col>5</xdr:col>
      <xdr:colOff>685582</xdr:colOff>
      <xdr:row>90</xdr:row>
      <xdr:rowOff>325457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F979636E-8B40-40FD-8264-0A935D7C8DCE}"/>
            </a:ext>
          </a:extLst>
        </xdr:cNvPr>
        <xdr:cNvSpPr/>
      </xdr:nvSpPr>
      <xdr:spPr>
        <a:xfrm>
          <a:off x="4575629" y="3639003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94</xdr:row>
      <xdr:rowOff>63048</xdr:rowOff>
    </xdr:from>
    <xdr:to>
      <xdr:col>2</xdr:col>
      <xdr:colOff>824158</xdr:colOff>
      <xdr:row>94</xdr:row>
      <xdr:rowOff>326817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C1B08954-6395-4016-8239-0419D8869040}"/>
            </a:ext>
          </a:extLst>
        </xdr:cNvPr>
        <xdr:cNvSpPr/>
      </xdr:nvSpPr>
      <xdr:spPr>
        <a:xfrm>
          <a:off x="2056040" y="38286873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94</xdr:row>
      <xdr:rowOff>61688</xdr:rowOff>
    </xdr:from>
    <xdr:to>
      <xdr:col>5</xdr:col>
      <xdr:colOff>685582</xdr:colOff>
      <xdr:row>94</xdr:row>
      <xdr:rowOff>315688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A6920D15-38C6-4693-8BBD-D60B6CFC83C1}"/>
            </a:ext>
          </a:extLst>
        </xdr:cNvPr>
        <xdr:cNvSpPr/>
      </xdr:nvSpPr>
      <xdr:spPr>
        <a:xfrm>
          <a:off x="4575629" y="382855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533853</xdr:colOff>
      <xdr:row>48</xdr:row>
      <xdr:rowOff>99333</xdr:rowOff>
    </xdr:from>
    <xdr:to>
      <xdr:col>3</xdr:col>
      <xdr:colOff>787180</xdr:colOff>
      <xdr:row>48</xdr:row>
      <xdr:rowOff>363102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8C0691C9-6574-471A-9BD3-61F0C51D581E}"/>
            </a:ext>
          </a:extLst>
        </xdr:cNvPr>
        <xdr:cNvSpPr/>
      </xdr:nvSpPr>
      <xdr:spPr>
        <a:xfrm>
          <a:off x="2867478" y="14272533"/>
          <a:ext cx="253327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541111</xdr:colOff>
      <xdr:row>48</xdr:row>
      <xdr:rowOff>97974</xdr:rowOff>
    </xdr:from>
    <xdr:to>
      <xdr:col>6</xdr:col>
      <xdr:colOff>794439</xdr:colOff>
      <xdr:row>48</xdr:row>
      <xdr:rowOff>351974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79D7924F-AFBB-4DCE-B61C-CDA79C328AEF}"/>
            </a:ext>
          </a:extLst>
        </xdr:cNvPr>
        <xdr:cNvSpPr/>
      </xdr:nvSpPr>
      <xdr:spPr>
        <a:xfrm>
          <a:off x="5408386" y="14271174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48C85708-147B-48FA-BB29-BD52E1BEBDF3}"/>
            </a:ext>
            <a:ext uri="{147F2762-F138-4A5C-976F-8EAC2B608ADB}">
              <a16:predDERef xmlns:a16="http://schemas.microsoft.com/office/drawing/2014/main" pred="{98DA2AE3-80C5-4C6C-B5A3-2D26CE85A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247650</xdr:colOff>
      <xdr:row>50</xdr:row>
      <xdr:rowOff>114300</xdr:rowOff>
    </xdr:from>
    <xdr:to>
      <xdr:col>14</xdr:col>
      <xdr:colOff>342900</xdr:colOff>
      <xdr:row>56</xdr:row>
      <xdr:rowOff>476250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5A0B3A95-7C80-48FD-9434-76F94CDD1C98}"/>
            </a:ext>
            <a:ext uri="{147F2762-F138-4A5C-976F-8EAC2B608ADB}">
              <a16:predDERef xmlns:a16="http://schemas.microsoft.com/office/drawing/2014/main" pred="{24BDBF0C-7647-438E-9AF4-84318E1DC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22621</xdr:colOff>
      <xdr:row>19</xdr:row>
      <xdr:rowOff>28574</xdr:rowOff>
    </xdr:from>
    <xdr:to>
      <xdr:col>8</xdr:col>
      <xdr:colOff>195263</xdr:colOff>
      <xdr:row>30</xdr:row>
      <xdr:rowOff>90487</xdr:rowOff>
    </xdr:to>
    <xdr:graphicFrame macro="">
      <xdr:nvGraphicFramePr>
        <xdr:cNvPr id="4" name="แผนภูมิ 2">
          <a:extLst>
            <a:ext uri="{FF2B5EF4-FFF2-40B4-BE49-F238E27FC236}">
              <a16:creationId xmlns:a16="http://schemas.microsoft.com/office/drawing/2014/main" id="{16B85601-D299-4A31-8DD4-BC67B1FB244A}"/>
            </a:ext>
            <a:ext uri="{147F2762-F138-4A5C-976F-8EAC2B608ADB}">
              <a16:predDERef xmlns:a16="http://schemas.microsoft.com/office/drawing/2014/main" pred="{14C39D89-6859-4C2A-ACE0-5A4C2ED82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279797</xdr:colOff>
      <xdr:row>19</xdr:row>
      <xdr:rowOff>9525</xdr:rowOff>
    </xdr:from>
    <xdr:to>
      <xdr:col>11</xdr:col>
      <xdr:colOff>511969</xdr:colOff>
      <xdr:row>30</xdr:row>
      <xdr:rowOff>83344</xdr:rowOff>
    </xdr:to>
    <xdr:graphicFrame macro="">
      <xdr:nvGraphicFramePr>
        <xdr:cNvPr id="5" name="แผนภูมิ 3">
          <a:extLst>
            <a:ext uri="{FF2B5EF4-FFF2-40B4-BE49-F238E27FC236}">
              <a16:creationId xmlns:a16="http://schemas.microsoft.com/office/drawing/2014/main" id="{173C25B8-746C-4A61-8580-E961577102BC}"/>
            </a:ext>
            <a:ext uri="{147F2762-F138-4A5C-976F-8EAC2B608ADB}">
              <a16:predDERef xmlns:a16="http://schemas.microsoft.com/office/drawing/2014/main" pred="{2A230533-B252-4C13-835C-9F97D3278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59530</xdr:colOff>
      <xdr:row>30</xdr:row>
      <xdr:rowOff>171449</xdr:rowOff>
    </xdr:from>
    <xdr:to>
      <xdr:col>8</xdr:col>
      <xdr:colOff>202405</xdr:colOff>
      <xdr:row>43</xdr:row>
      <xdr:rowOff>150016</xdr:rowOff>
    </xdr:to>
    <xdr:graphicFrame macro="">
      <xdr:nvGraphicFramePr>
        <xdr:cNvPr id="6" name="แผนภูมิ 4">
          <a:extLst>
            <a:ext uri="{FF2B5EF4-FFF2-40B4-BE49-F238E27FC236}">
              <a16:creationId xmlns:a16="http://schemas.microsoft.com/office/drawing/2014/main" id="{AD4AAF50-F6C7-4B64-9653-5DE17C283621}"/>
            </a:ext>
            <a:ext uri="{147F2762-F138-4A5C-976F-8EAC2B608ADB}">
              <a16:predDERef xmlns:a16="http://schemas.microsoft.com/office/drawing/2014/main" pred="{34C075D7-12E4-4F58-A879-6769615B9E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247648</xdr:colOff>
      <xdr:row>56</xdr:row>
      <xdr:rowOff>571500</xdr:rowOff>
    </xdr:from>
    <xdr:to>
      <xdr:col>14</xdr:col>
      <xdr:colOff>321469</xdr:colOff>
      <xdr:row>62</xdr:row>
      <xdr:rowOff>592930</xdr:rowOff>
    </xdr:to>
    <xdr:graphicFrame macro="">
      <xdr:nvGraphicFramePr>
        <xdr:cNvPr id="7" name="แผนภูมิ 5">
          <a:extLst>
            <a:ext uri="{FF2B5EF4-FFF2-40B4-BE49-F238E27FC236}">
              <a16:creationId xmlns:a16="http://schemas.microsoft.com/office/drawing/2014/main" id="{3F5C19E9-FED3-4AF8-B39D-F9A4A5023E6F}"/>
            </a:ext>
            <a:ext uri="{147F2762-F138-4A5C-976F-8EAC2B608ADB}">
              <a16:predDERef xmlns:a16="http://schemas.microsoft.com/office/drawing/2014/main" pred="{682C4E4B-434A-4960-B284-8879E838D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rojectAI\goffice2026\onedrive\greenoffice\2568\&#3586;&#3657;&#3629;&#3617;&#3641;&#3621;&#3652;&#3615;&#3615;&#3657;&#3634;.xlsx" TargetMode="External"/><Relationship Id="rId1" Type="http://schemas.openxmlformats.org/officeDocument/2006/relationships/externalLinkPath" Target="file:///G:\ProjectAI\goffice2026\onedrive\greenoffice\2568\&#3586;&#3657;&#3629;&#3617;&#3641;&#3621;&#3652;&#3615;&#3615;&#3657;&#363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567"/>
      <sheetName val="2568"/>
      <sheetName val="2569"/>
    </sheetNames>
    <sheetDataSet>
      <sheetData sheetId="0">
        <row r="5">
          <cell r="Q5">
            <v>16036.400000000373</v>
          </cell>
        </row>
        <row r="6">
          <cell r="Q6">
            <v>22663.599999999627</v>
          </cell>
        </row>
        <row r="7">
          <cell r="Q7">
            <v>34897.400000000373</v>
          </cell>
        </row>
        <row r="8">
          <cell r="Q8">
            <v>38465.799999999814</v>
          </cell>
        </row>
        <row r="9">
          <cell r="Q9">
            <v>37366.400000000373</v>
          </cell>
        </row>
        <row r="10">
          <cell r="Q10">
            <v>37150.399999999441</v>
          </cell>
        </row>
        <row r="11">
          <cell r="Q11">
            <v>41176</v>
          </cell>
        </row>
        <row r="12">
          <cell r="Q12">
            <v>37746.400000000373</v>
          </cell>
        </row>
        <row r="13">
          <cell r="Q13">
            <v>36835</v>
          </cell>
        </row>
        <row r="14">
          <cell r="Q14">
            <v>32364.200000000186</v>
          </cell>
        </row>
        <row r="15">
          <cell r="Q15">
            <v>23816</v>
          </cell>
        </row>
        <row r="16">
          <cell r="Q16">
            <v>26628.799999999814</v>
          </cell>
        </row>
      </sheetData>
      <sheetData sheetId="1">
        <row r="4">
          <cell r="C4" t="str">
            <v xml:space="preserve"> (kwh)ปี2567</v>
          </cell>
          <cell r="E4" t="str">
            <v>(kwh/คน) ปี2567</v>
          </cell>
          <cell r="G4" t="str">
            <v>(kwh) ปี 2568</v>
          </cell>
          <cell r="I4" t="str">
            <v>(kwh/คน)ปี 2568</v>
          </cell>
        </row>
        <row r="5">
          <cell r="A5" t="str">
            <v>ม.ค.</v>
          </cell>
          <cell r="C5">
            <v>16036.400000000373</v>
          </cell>
          <cell r="E5">
            <v>41.224678663240034</v>
          </cell>
          <cell r="F5">
            <v>705</v>
          </cell>
          <cell r="G5">
            <v>17434.400000000373</v>
          </cell>
          <cell r="H5">
            <v>94494.448000002012</v>
          </cell>
          <cell r="I5">
            <v>24.72964539007145</v>
          </cell>
        </row>
        <row r="6">
          <cell r="A6" t="str">
            <v>ก.พ.</v>
          </cell>
          <cell r="C6">
            <v>22663.599999999627</v>
          </cell>
          <cell r="E6">
            <v>25.930892448512161</v>
          </cell>
          <cell r="F6">
            <v>1240</v>
          </cell>
          <cell r="G6">
            <v>24458.399999999441</v>
          </cell>
          <cell r="H6">
            <v>132564.52799999696</v>
          </cell>
          <cell r="I6">
            <v>19.724516129031809</v>
          </cell>
        </row>
        <row r="7">
          <cell r="A7" t="str">
            <v>มี.ค.</v>
          </cell>
          <cell r="C7">
            <v>34897.400000000373</v>
          </cell>
          <cell r="E7">
            <v>25.39839883551701</v>
          </cell>
          <cell r="F7">
            <v>1420</v>
          </cell>
          <cell r="G7">
            <v>37355.200000000186</v>
          </cell>
          <cell r="H7">
            <v>202465.184000001</v>
          </cell>
          <cell r="I7">
            <v>26.306478873239566</v>
          </cell>
        </row>
        <row r="8">
          <cell r="A8" t="str">
            <v>เม.ย.</v>
          </cell>
          <cell r="C8">
            <v>38465.799999999814</v>
          </cell>
          <cell r="E8">
            <v>56.236549707602066</v>
          </cell>
          <cell r="F8">
            <v>640</v>
          </cell>
          <cell r="G8">
            <v>36772.799999999814</v>
          </cell>
          <cell r="H8">
            <v>199308.57599999898</v>
          </cell>
          <cell r="I8">
            <v>57.457499999999712</v>
          </cell>
        </row>
        <row r="9">
          <cell r="A9" t="str">
            <v>พ.ค.</v>
          </cell>
          <cell r="C9">
            <v>37366.400000000373</v>
          </cell>
          <cell r="E9">
            <v>45.347572815534434</v>
          </cell>
          <cell r="F9">
            <v>790</v>
          </cell>
          <cell r="G9">
            <v>40243.200000000186</v>
          </cell>
          <cell r="H9">
            <v>218118.14400000102</v>
          </cell>
          <cell r="I9">
            <v>50.940759493671123</v>
          </cell>
        </row>
        <row r="10">
          <cell r="A10" t="str">
            <v>มิ.ย.</v>
          </cell>
          <cell r="C10">
            <v>37150.399999999441</v>
          </cell>
          <cell r="E10">
            <v>28.821101629169465</v>
          </cell>
          <cell r="F10">
            <v>2050</v>
          </cell>
          <cell r="G10">
            <v>38310.400000000373</v>
          </cell>
          <cell r="H10">
            <v>207642.36800000202</v>
          </cell>
          <cell r="I10">
            <v>18.68800000000018</v>
          </cell>
        </row>
        <row r="11">
          <cell r="A11" t="str">
            <v>ก.ค.</v>
          </cell>
          <cell r="C11">
            <v>41176</v>
          </cell>
          <cell r="E11">
            <v>22.57456140350877</v>
          </cell>
          <cell r="F11">
            <v>1305</v>
          </cell>
          <cell r="G11">
            <v>39260.799999999814</v>
          </cell>
          <cell r="H11">
            <v>212793.53599999897</v>
          </cell>
          <cell r="I11">
            <v>30.084904214559245</v>
          </cell>
        </row>
        <row r="12">
          <cell r="A12" t="str">
            <v>ส.ค.</v>
          </cell>
          <cell r="C12">
            <v>37746.400000000373</v>
          </cell>
          <cell r="E12">
            <v>20.304679935449368</v>
          </cell>
          <cell r="F12">
            <v>1375</v>
          </cell>
          <cell r="G12">
            <v>39360</v>
          </cell>
          <cell r="H12">
            <v>213331.20000000001</v>
          </cell>
          <cell r="I12">
            <v>28.625454545454545</v>
          </cell>
        </row>
        <row r="13">
          <cell r="A13" t="str">
            <v>ก.ย.</v>
          </cell>
          <cell r="C13">
            <v>36835</v>
          </cell>
          <cell r="E13">
            <v>11.568781407035177</v>
          </cell>
          <cell r="F13">
            <v>1245</v>
          </cell>
          <cell r="G13">
            <v>41646.399999999441</v>
          </cell>
          <cell r="H13">
            <v>225723.48799999696</v>
          </cell>
          <cell r="I13">
            <v>33.450923694778666</v>
          </cell>
        </row>
        <row r="14">
          <cell r="A14" t="str">
            <v>ต.ค.</v>
          </cell>
          <cell r="C14">
            <v>32364.200000000186</v>
          </cell>
          <cell r="E14">
            <v>29.8562730627308</v>
          </cell>
          <cell r="F14">
            <v>1010</v>
          </cell>
          <cell r="G14">
            <v>33204.800000000745</v>
          </cell>
          <cell r="H14">
            <v>179970.01600000405</v>
          </cell>
          <cell r="I14">
            <v>32.876039603961132</v>
          </cell>
        </row>
        <row r="15">
          <cell r="A15" t="str">
            <v>พ.ย.</v>
          </cell>
          <cell r="C15">
            <v>23816</v>
          </cell>
          <cell r="E15">
            <v>22.703527168732126</v>
          </cell>
          <cell r="F15">
            <v>815</v>
          </cell>
          <cell r="G15">
            <v>31715.199999999255</v>
          </cell>
          <cell r="H15">
            <v>171896.38399999595</v>
          </cell>
          <cell r="I15">
            <v>38.914355828219946</v>
          </cell>
        </row>
        <row r="16">
          <cell r="A16" t="str">
            <v>ธ.ค.</v>
          </cell>
          <cell r="C16">
            <v>26628.799999999814</v>
          </cell>
          <cell r="E16">
            <v>27.767257559958097</v>
          </cell>
          <cell r="F16">
            <v>940</v>
          </cell>
          <cell r="G16">
            <v>23275.200000000186</v>
          </cell>
          <cell r="H16">
            <v>126151.58400000101</v>
          </cell>
          <cell r="I16">
            <v>24.760851063829985</v>
          </cell>
        </row>
        <row r="17">
          <cell r="A17" t="str">
            <v>เฉลี่ย</v>
          </cell>
          <cell r="C17">
            <v>32095.533333333366</v>
          </cell>
          <cell r="E17">
            <v>29.81118955308246</v>
          </cell>
          <cell r="G17">
            <v>33586.399999999987</v>
          </cell>
          <cell r="I17">
            <v>32.213285736401453</v>
          </cell>
        </row>
        <row r="18">
          <cell r="C18">
            <v>385146.40000000037</v>
          </cell>
          <cell r="E18">
            <v>357.73427463698954</v>
          </cell>
          <cell r="G18">
            <v>403036.79999999981</v>
          </cell>
          <cell r="I18">
            <v>386.5594288368174</v>
          </cell>
        </row>
      </sheetData>
      <sheetData sheetId="2">
        <row r="4">
          <cell r="C4" t="str">
            <v xml:space="preserve"> (kwh)ปี2568</v>
          </cell>
          <cell r="E4" t="str">
            <v>(kwh/คน) ปี2568</v>
          </cell>
          <cell r="G4" t="str">
            <v>(kwh) ปี 2569</v>
          </cell>
          <cell r="I4" t="str">
            <v>(kwh/คน)ปี 2569</v>
          </cell>
        </row>
        <row r="5">
          <cell r="A5" t="str">
            <v>ม.ค.</v>
          </cell>
          <cell r="C5">
            <v>17434.400000000373</v>
          </cell>
          <cell r="E5">
            <v>24.72964539007145</v>
          </cell>
          <cell r="G5">
            <v>28618.400000000373</v>
          </cell>
          <cell r="I5" t="e">
            <v>#DIV/0!</v>
          </cell>
        </row>
        <row r="6">
          <cell r="A6" t="str">
            <v>ก.พ.</v>
          </cell>
          <cell r="C6">
            <v>24458.399999999441</v>
          </cell>
          <cell r="E6">
            <v>19.724516129031809</v>
          </cell>
          <cell r="G6">
            <v>30300</v>
          </cell>
          <cell r="I6" t="e">
            <v>#DIV/0!</v>
          </cell>
        </row>
        <row r="7">
          <cell r="A7" t="str">
            <v>มี.ค.</v>
          </cell>
          <cell r="C7">
            <v>37355.200000000186</v>
          </cell>
          <cell r="E7">
            <v>26.306478873239566</v>
          </cell>
          <cell r="G7">
            <v>33001.799999999814</v>
          </cell>
          <cell r="I7" t="e">
            <v>#DIV/0!</v>
          </cell>
        </row>
        <row r="8">
          <cell r="A8" t="str">
            <v>เม.ย.</v>
          </cell>
          <cell r="C8">
            <v>36772.799999999814</v>
          </cell>
          <cell r="E8">
            <v>57.457499999999712</v>
          </cell>
          <cell r="G8">
            <v>43295.799999999814</v>
          </cell>
          <cell r="I8" t="e">
            <v>#DIV/0!</v>
          </cell>
        </row>
        <row r="9">
          <cell r="A9" t="str">
            <v>พ.ค.</v>
          </cell>
          <cell r="C9">
            <v>40243.200000000186</v>
          </cell>
          <cell r="E9">
            <v>50.940759493671123</v>
          </cell>
          <cell r="G9">
            <v>40012.799999999814</v>
          </cell>
          <cell r="I9" t="e">
            <v>#DIV/0!</v>
          </cell>
        </row>
        <row r="10">
          <cell r="A10" t="str">
            <v>มิ.ย.</v>
          </cell>
          <cell r="C10">
            <v>38310.400000000373</v>
          </cell>
          <cell r="E10">
            <v>18.68800000000018</v>
          </cell>
          <cell r="G10">
            <v>45390.400000000373</v>
          </cell>
          <cell r="I10" t="e">
            <v>#DIV/0!</v>
          </cell>
        </row>
        <row r="11">
          <cell r="A11" t="str">
            <v>ก.ค.</v>
          </cell>
          <cell r="C11">
            <v>39260.799999999814</v>
          </cell>
          <cell r="E11">
            <v>30.084904214559245</v>
          </cell>
          <cell r="G11">
            <v>43975.200000000186</v>
          </cell>
          <cell r="I11" t="e">
            <v>#DIV/0!</v>
          </cell>
        </row>
        <row r="12">
          <cell r="A12" t="str">
            <v>ส.ค.</v>
          </cell>
          <cell r="C12">
            <v>39360</v>
          </cell>
          <cell r="E12">
            <v>28.625454545454545</v>
          </cell>
          <cell r="G12">
            <v>0</v>
          </cell>
          <cell r="I12" t="e">
            <v>#DIV/0!</v>
          </cell>
        </row>
        <row r="13">
          <cell r="A13" t="str">
            <v>ก.ย.</v>
          </cell>
          <cell r="C13">
            <v>41646.399999999441</v>
          </cell>
          <cell r="E13">
            <v>33.450923694778666</v>
          </cell>
          <cell r="G13">
            <v>0</v>
          </cell>
          <cell r="I13" t="e">
            <v>#DIV/0!</v>
          </cell>
        </row>
        <row r="14">
          <cell r="A14" t="str">
            <v>ต.ค.</v>
          </cell>
          <cell r="C14">
            <v>33204.800000000745</v>
          </cell>
          <cell r="E14">
            <v>32.876039603961132</v>
          </cell>
          <cell r="G14">
            <v>0</v>
          </cell>
          <cell r="I14" t="e">
            <v>#DIV/0!</v>
          </cell>
        </row>
        <row r="15">
          <cell r="A15" t="str">
            <v>พ.ย.</v>
          </cell>
          <cell r="C15">
            <v>31715.199999999255</v>
          </cell>
          <cell r="E15">
            <v>38.914355828219946</v>
          </cell>
          <cell r="G15">
            <v>0</v>
          </cell>
          <cell r="I15" t="e">
            <v>#DIV/0!</v>
          </cell>
        </row>
        <row r="16">
          <cell r="A16" t="str">
            <v>ธ.ค.</v>
          </cell>
          <cell r="C16">
            <v>23275.200000000186</v>
          </cell>
          <cell r="E16">
            <v>24.760851063829985</v>
          </cell>
          <cell r="G16">
            <v>0</v>
          </cell>
          <cell r="I16" t="e">
            <v>#DIV/0!</v>
          </cell>
        </row>
        <row r="17">
          <cell r="A17" t="str">
            <v>เฉลี่ย</v>
          </cell>
          <cell r="C17">
            <v>33586.399999999987</v>
          </cell>
          <cell r="E17">
            <v>32.213285736401453</v>
          </cell>
          <cell r="G17">
            <v>22049.533333333366</v>
          </cell>
          <cell r="I17" t="e">
            <v>#DIV/0!</v>
          </cell>
        </row>
        <row r="18">
          <cell r="C18">
            <v>403036.79999999981</v>
          </cell>
          <cell r="E18">
            <v>386.5594288368174</v>
          </cell>
          <cell r="G18">
            <v>264594.40000000037</v>
          </cell>
          <cell r="I18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A369-4713-4975-9209-9378DF46EF76}">
  <dimension ref="A1:S100"/>
  <sheetViews>
    <sheetView tabSelected="1" topLeftCell="D39" zoomScaleNormal="100" zoomScaleSheetLayoutView="90" workbookViewId="0">
      <selection activeCell="N13" sqref="N13"/>
    </sheetView>
  </sheetViews>
  <sheetFormatPr defaultRowHeight="21.75" customHeight="1"/>
  <cols>
    <col min="1" max="1" width="9.625" style="22" customWidth="1"/>
    <col min="2" max="2" width="10" style="3" customWidth="1"/>
    <col min="3" max="3" width="11" style="3" customWidth="1"/>
    <col min="4" max="4" width="12.75" style="3" customWidth="1"/>
    <col min="5" max="5" width="11" style="3" customWidth="1"/>
    <col min="6" max="6" width="9.5" style="3" customWidth="1"/>
    <col min="7" max="7" width="18.75" style="3" customWidth="1"/>
    <col min="8" max="8" width="14.625" style="3" customWidth="1"/>
    <col min="9" max="9" width="11" style="3" customWidth="1"/>
    <col min="10" max="10" width="11.375" style="3" customWidth="1"/>
    <col min="11" max="11" width="13.875" style="3" customWidth="1"/>
    <col min="12" max="12" width="9" style="3"/>
    <col min="13" max="13" width="14.25" style="3" bestFit="1" customWidth="1"/>
    <col min="14" max="14" width="12.625" style="3" bestFit="1" customWidth="1"/>
    <col min="15" max="15" width="13.375" style="3" bestFit="1" customWidth="1"/>
    <col min="16" max="16" width="11" style="3" customWidth="1"/>
    <col min="17" max="255" width="9" style="3"/>
    <col min="256" max="256" width="9.625" style="3" customWidth="1"/>
    <col min="257" max="257" width="10" style="3" customWidth="1"/>
    <col min="258" max="260" width="11" style="3" customWidth="1"/>
    <col min="261" max="261" width="9.5" style="3" customWidth="1"/>
    <col min="262" max="264" width="11" style="3" customWidth="1"/>
    <col min="265" max="265" width="11.375" style="3" customWidth="1"/>
    <col min="266" max="266" width="13.875" style="3" customWidth="1"/>
    <col min="267" max="511" width="9" style="3"/>
    <col min="512" max="512" width="9.625" style="3" customWidth="1"/>
    <col min="513" max="513" width="10" style="3" customWidth="1"/>
    <col min="514" max="516" width="11" style="3" customWidth="1"/>
    <col min="517" max="517" width="9.5" style="3" customWidth="1"/>
    <col min="518" max="520" width="11" style="3" customWidth="1"/>
    <col min="521" max="521" width="11.375" style="3" customWidth="1"/>
    <col min="522" max="522" width="13.875" style="3" customWidth="1"/>
    <col min="523" max="767" width="9" style="3"/>
    <col min="768" max="768" width="9.625" style="3" customWidth="1"/>
    <col min="769" max="769" width="10" style="3" customWidth="1"/>
    <col min="770" max="772" width="11" style="3" customWidth="1"/>
    <col min="773" max="773" width="9.5" style="3" customWidth="1"/>
    <col min="774" max="776" width="11" style="3" customWidth="1"/>
    <col min="777" max="777" width="11.375" style="3" customWidth="1"/>
    <col min="778" max="778" width="13.875" style="3" customWidth="1"/>
    <col min="779" max="1023" width="9" style="3"/>
    <col min="1024" max="1024" width="9.625" style="3" customWidth="1"/>
    <col min="1025" max="1025" width="10" style="3" customWidth="1"/>
    <col min="1026" max="1028" width="11" style="3" customWidth="1"/>
    <col min="1029" max="1029" width="9.5" style="3" customWidth="1"/>
    <col min="1030" max="1032" width="11" style="3" customWidth="1"/>
    <col min="1033" max="1033" width="11.375" style="3" customWidth="1"/>
    <col min="1034" max="1034" width="13.875" style="3" customWidth="1"/>
    <col min="1035" max="1279" width="9" style="3"/>
    <col min="1280" max="1280" width="9.625" style="3" customWidth="1"/>
    <col min="1281" max="1281" width="10" style="3" customWidth="1"/>
    <col min="1282" max="1284" width="11" style="3" customWidth="1"/>
    <col min="1285" max="1285" width="9.5" style="3" customWidth="1"/>
    <col min="1286" max="1288" width="11" style="3" customWidth="1"/>
    <col min="1289" max="1289" width="11.375" style="3" customWidth="1"/>
    <col min="1290" max="1290" width="13.875" style="3" customWidth="1"/>
    <col min="1291" max="1535" width="9" style="3"/>
    <col min="1536" max="1536" width="9.625" style="3" customWidth="1"/>
    <col min="1537" max="1537" width="10" style="3" customWidth="1"/>
    <col min="1538" max="1540" width="11" style="3" customWidth="1"/>
    <col min="1541" max="1541" width="9.5" style="3" customWidth="1"/>
    <col min="1542" max="1544" width="11" style="3" customWidth="1"/>
    <col min="1545" max="1545" width="11.375" style="3" customWidth="1"/>
    <col min="1546" max="1546" width="13.875" style="3" customWidth="1"/>
    <col min="1547" max="1791" width="9" style="3"/>
    <col min="1792" max="1792" width="9.625" style="3" customWidth="1"/>
    <col min="1793" max="1793" width="10" style="3" customWidth="1"/>
    <col min="1794" max="1796" width="11" style="3" customWidth="1"/>
    <col min="1797" max="1797" width="9.5" style="3" customWidth="1"/>
    <col min="1798" max="1800" width="11" style="3" customWidth="1"/>
    <col min="1801" max="1801" width="11.375" style="3" customWidth="1"/>
    <col min="1802" max="1802" width="13.875" style="3" customWidth="1"/>
    <col min="1803" max="2047" width="9" style="3"/>
    <col min="2048" max="2048" width="9.625" style="3" customWidth="1"/>
    <col min="2049" max="2049" width="10" style="3" customWidth="1"/>
    <col min="2050" max="2052" width="11" style="3" customWidth="1"/>
    <col min="2053" max="2053" width="9.5" style="3" customWidth="1"/>
    <col min="2054" max="2056" width="11" style="3" customWidth="1"/>
    <col min="2057" max="2057" width="11.375" style="3" customWidth="1"/>
    <col min="2058" max="2058" width="13.875" style="3" customWidth="1"/>
    <col min="2059" max="2303" width="9" style="3"/>
    <col min="2304" max="2304" width="9.625" style="3" customWidth="1"/>
    <col min="2305" max="2305" width="10" style="3" customWidth="1"/>
    <col min="2306" max="2308" width="11" style="3" customWidth="1"/>
    <col min="2309" max="2309" width="9.5" style="3" customWidth="1"/>
    <col min="2310" max="2312" width="11" style="3" customWidth="1"/>
    <col min="2313" max="2313" width="11.375" style="3" customWidth="1"/>
    <col min="2314" max="2314" width="13.875" style="3" customWidth="1"/>
    <col min="2315" max="2559" width="9" style="3"/>
    <col min="2560" max="2560" width="9.625" style="3" customWidth="1"/>
    <col min="2561" max="2561" width="10" style="3" customWidth="1"/>
    <col min="2562" max="2564" width="11" style="3" customWidth="1"/>
    <col min="2565" max="2565" width="9.5" style="3" customWidth="1"/>
    <col min="2566" max="2568" width="11" style="3" customWidth="1"/>
    <col min="2569" max="2569" width="11.375" style="3" customWidth="1"/>
    <col min="2570" max="2570" width="13.875" style="3" customWidth="1"/>
    <col min="2571" max="2815" width="9" style="3"/>
    <col min="2816" max="2816" width="9.625" style="3" customWidth="1"/>
    <col min="2817" max="2817" width="10" style="3" customWidth="1"/>
    <col min="2818" max="2820" width="11" style="3" customWidth="1"/>
    <col min="2821" max="2821" width="9.5" style="3" customWidth="1"/>
    <col min="2822" max="2824" width="11" style="3" customWidth="1"/>
    <col min="2825" max="2825" width="11.375" style="3" customWidth="1"/>
    <col min="2826" max="2826" width="13.875" style="3" customWidth="1"/>
    <col min="2827" max="3071" width="9" style="3"/>
    <col min="3072" max="3072" width="9.625" style="3" customWidth="1"/>
    <col min="3073" max="3073" width="10" style="3" customWidth="1"/>
    <col min="3074" max="3076" width="11" style="3" customWidth="1"/>
    <col min="3077" max="3077" width="9.5" style="3" customWidth="1"/>
    <col min="3078" max="3080" width="11" style="3" customWidth="1"/>
    <col min="3081" max="3081" width="11.375" style="3" customWidth="1"/>
    <col min="3082" max="3082" width="13.875" style="3" customWidth="1"/>
    <col min="3083" max="3327" width="9" style="3"/>
    <col min="3328" max="3328" width="9.625" style="3" customWidth="1"/>
    <col min="3329" max="3329" width="10" style="3" customWidth="1"/>
    <col min="3330" max="3332" width="11" style="3" customWidth="1"/>
    <col min="3333" max="3333" width="9.5" style="3" customWidth="1"/>
    <col min="3334" max="3336" width="11" style="3" customWidth="1"/>
    <col min="3337" max="3337" width="11.375" style="3" customWidth="1"/>
    <col min="3338" max="3338" width="13.875" style="3" customWidth="1"/>
    <col min="3339" max="3583" width="9" style="3"/>
    <col min="3584" max="3584" width="9.625" style="3" customWidth="1"/>
    <col min="3585" max="3585" width="10" style="3" customWidth="1"/>
    <col min="3586" max="3588" width="11" style="3" customWidth="1"/>
    <col min="3589" max="3589" width="9.5" style="3" customWidth="1"/>
    <col min="3590" max="3592" width="11" style="3" customWidth="1"/>
    <col min="3593" max="3593" width="11.375" style="3" customWidth="1"/>
    <col min="3594" max="3594" width="13.875" style="3" customWidth="1"/>
    <col min="3595" max="3839" width="9" style="3"/>
    <col min="3840" max="3840" width="9.625" style="3" customWidth="1"/>
    <col min="3841" max="3841" width="10" style="3" customWidth="1"/>
    <col min="3842" max="3844" width="11" style="3" customWidth="1"/>
    <col min="3845" max="3845" width="9.5" style="3" customWidth="1"/>
    <col min="3846" max="3848" width="11" style="3" customWidth="1"/>
    <col min="3849" max="3849" width="11.375" style="3" customWidth="1"/>
    <col min="3850" max="3850" width="13.875" style="3" customWidth="1"/>
    <col min="3851" max="4095" width="9" style="3"/>
    <col min="4096" max="4096" width="9.625" style="3" customWidth="1"/>
    <col min="4097" max="4097" width="10" style="3" customWidth="1"/>
    <col min="4098" max="4100" width="11" style="3" customWidth="1"/>
    <col min="4101" max="4101" width="9.5" style="3" customWidth="1"/>
    <col min="4102" max="4104" width="11" style="3" customWidth="1"/>
    <col min="4105" max="4105" width="11.375" style="3" customWidth="1"/>
    <col min="4106" max="4106" width="13.875" style="3" customWidth="1"/>
    <col min="4107" max="4351" width="9" style="3"/>
    <col min="4352" max="4352" width="9.625" style="3" customWidth="1"/>
    <col min="4353" max="4353" width="10" style="3" customWidth="1"/>
    <col min="4354" max="4356" width="11" style="3" customWidth="1"/>
    <col min="4357" max="4357" width="9.5" style="3" customWidth="1"/>
    <col min="4358" max="4360" width="11" style="3" customWidth="1"/>
    <col min="4361" max="4361" width="11.375" style="3" customWidth="1"/>
    <col min="4362" max="4362" width="13.875" style="3" customWidth="1"/>
    <col min="4363" max="4607" width="9" style="3"/>
    <col min="4608" max="4608" width="9.625" style="3" customWidth="1"/>
    <col min="4609" max="4609" width="10" style="3" customWidth="1"/>
    <col min="4610" max="4612" width="11" style="3" customWidth="1"/>
    <col min="4613" max="4613" width="9.5" style="3" customWidth="1"/>
    <col min="4614" max="4616" width="11" style="3" customWidth="1"/>
    <col min="4617" max="4617" width="11.375" style="3" customWidth="1"/>
    <col min="4618" max="4618" width="13.875" style="3" customWidth="1"/>
    <col min="4619" max="4863" width="9" style="3"/>
    <col min="4864" max="4864" width="9.625" style="3" customWidth="1"/>
    <col min="4865" max="4865" width="10" style="3" customWidth="1"/>
    <col min="4866" max="4868" width="11" style="3" customWidth="1"/>
    <col min="4869" max="4869" width="9.5" style="3" customWidth="1"/>
    <col min="4870" max="4872" width="11" style="3" customWidth="1"/>
    <col min="4873" max="4873" width="11.375" style="3" customWidth="1"/>
    <col min="4874" max="4874" width="13.875" style="3" customWidth="1"/>
    <col min="4875" max="5119" width="9" style="3"/>
    <col min="5120" max="5120" width="9.625" style="3" customWidth="1"/>
    <col min="5121" max="5121" width="10" style="3" customWidth="1"/>
    <col min="5122" max="5124" width="11" style="3" customWidth="1"/>
    <col min="5125" max="5125" width="9.5" style="3" customWidth="1"/>
    <col min="5126" max="5128" width="11" style="3" customWidth="1"/>
    <col min="5129" max="5129" width="11.375" style="3" customWidth="1"/>
    <col min="5130" max="5130" width="13.875" style="3" customWidth="1"/>
    <col min="5131" max="5375" width="9" style="3"/>
    <col min="5376" max="5376" width="9.625" style="3" customWidth="1"/>
    <col min="5377" max="5377" width="10" style="3" customWidth="1"/>
    <col min="5378" max="5380" width="11" style="3" customWidth="1"/>
    <col min="5381" max="5381" width="9.5" style="3" customWidth="1"/>
    <col min="5382" max="5384" width="11" style="3" customWidth="1"/>
    <col min="5385" max="5385" width="11.375" style="3" customWidth="1"/>
    <col min="5386" max="5386" width="13.875" style="3" customWidth="1"/>
    <col min="5387" max="5631" width="9" style="3"/>
    <col min="5632" max="5632" width="9.625" style="3" customWidth="1"/>
    <col min="5633" max="5633" width="10" style="3" customWidth="1"/>
    <col min="5634" max="5636" width="11" style="3" customWidth="1"/>
    <col min="5637" max="5637" width="9.5" style="3" customWidth="1"/>
    <col min="5638" max="5640" width="11" style="3" customWidth="1"/>
    <col min="5641" max="5641" width="11.375" style="3" customWidth="1"/>
    <col min="5642" max="5642" width="13.875" style="3" customWidth="1"/>
    <col min="5643" max="5887" width="9" style="3"/>
    <col min="5888" max="5888" width="9.625" style="3" customWidth="1"/>
    <col min="5889" max="5889" width="10" style="3" customWidth="1"/>
    <col min="5890" max="5892" width="11" style="3" customWidth="1"/>
    <col min="5893" max="5893" width="9.5" style="3" customWidth="1"/>
    <col min="5894" max="5896" width="11" style="3" customWidth="1"/>
    <col min="5897" max="5897" width="11.375" style="3" customWidth="1"/>
    <col min="5898" max="5898" width="13.875" style="3" customWidth="1"/>
    <col min="5899" max="6143" width="9" style="3"/>
    <col min="6144" max="6144" width="9.625" style="3" customWidth="1"/>
    <col min="6145" max="6145" width="10" style="3" customWidth="1"/>
    <col min="6146" max="6148" width="11" style="3" customWidth="1"/>
    <col min="6149" max="6149" width="9.5" style="3" customWidth="1"/>
    <col min="6150" max="6152" width="11" style="3" customWidth="1"/>
    <col min="6153" max="6153" width="11.375" style="3" customWidth="1"/>
    <col min="6154" max="6154" width="13.875" style="3" customWidth="1"/>
    <col min="6155" max="6399" width="9" style="3"/>
    <col min="6400" max="6400" width="9.625" style="3" customWidth="1"/>
    <col min="6401" max="6401" width="10" style="3" customWidth="1"/>
    <col min="6402" max="6404" width="11" style="3" customWidth="1"/>
    <col min="6405" max="6405" width="9.5" style="3" customWidth="1"/>
    <col min="6406" max="6408" width="11" style="3" customWidth="1"/>
    <col min="6409" max="6409" width="11.375" style="3" customWidth="1"/>
    <col min="6410" max="6410" width="13.875" style="3" customWidth="1"/>
    <col min="6411" max="6655" width="9" style="3"/>
    <col min="6656" max="6656" width="9.625" style="3" customWidth="1"/>
    <col min="6657" max="6657" width="10" style="3" customWidth="1"/>
    <col min="6658" max="6660" width="11" style="3" customWidth="1"/>
    <col min="6661" max="6661" width="9.5" style="3" customWidth="1"/>
    <col min="6662" max="6664" width="11" style="3" customWidth="1"/>
    <col min="6665" max="6665" width="11.375" style="3" customWidth="1"/>
    <col min="6666" max="6666" width="13.875" style="3" customWidth="1"/>
    <col min="6667" max="6911" width="9" style="3"/>
    <col min="6912" max="6912" width="9.625" style="3" customWidth="1"/>
    <col min="6913" max="6913" width="10" style="3" customWidth="1"/>
    <col min="6914" max="6916" width="11" style="3" customWidth="1"/>
    <col min="6917" max="6917" width="9.5" style="3" customWidth="1"/>
    <col min="6918" max="6920" width="11" style="3" customWidth="1"/>
    <col min="6921" max="6921" width="11.375" style="3" customWidth="1"/>
    <col min="6922" max="6922" width="13.875" style="3" customWidth="1"/>
    <col min="6923" max="7167" width="9" style="3"/>
    <col min="7168" max="7168" width="9.625" style="3" customWidth="1"/>
    <col min="7169" max="7169" width="10" style="3" customWidth="1"/>
    <col min="7170" max="7172" width="11" style="3" customWidth="1"/>
    <col min="7173" max="7173" width="9.5" style="3" customWidth="1"/>
    <col min="7174" max="7176" width="11" style="3" customWidth="1"/>
    <col min="7177" max="7177" width="11.375" style="3" customWidth="1"/>
    <col min="7178" max="7178" width="13.875" style="3" customWidth="1"/>
    <col min="7179" max="7423" width="9" style="3"/>
    <col min="7424" max="7424" width="9.625" style="3" customWidth="1"/>
    <col min="7425" max="7425" width="10" style="3" customWidth="1"/>
    <col min="7426" max="7428" width="11" style="3" customWidth="1"/>
    <col min="7429" max="7429" width="9.5" style="3" customWidth="1"/>
    <col min="7430" max="7432" width="11" style="3" customWidth="1"/>
    <col min="7433" max="7433" width="11.375" style="3" customWidth="1"/>
    <col min="7434" max="7434" width="13.875" style="3" customWidth="1"/>
    <col min="7435" max="7679" width="9" style="3"/>
    <col min="7680" max="7680" width="9.625" style="3" customWidth="1"/>
    <col min="7681" max="7681" width="10" style="3" customWidth="1"/>
    <col min="7682" max="7684" width="11" style="3" customWidth="1"/>
    <col min="7685" max="7685" width="9.5" style="3" customWidth="1"/>
    <col min="7686" max="7688" width="11" style="3" customWidth="1"/>
    <col min="7689" max="7689" width="11.375" style="3" customWidth="1"/>
    <col min="7690" max="7690" width="13.875" style="3" customWidth="1"/>
    <col min="7691" max="7935" width="9" style="3"/>
    <col min="7936" max="7936" width="9.625" style="3" customWidth="1"/>
    <col min="7937" max="7937" width="10" style="3" customWidth="1"/>
    <col min="7938" max="7940" width="11" style="3" customWidth="1"/>
    <col min="7941" max="7941" width="9.5" style="3" customWidth="1"/>
    <col min="7942" max="7944" width="11" style="3" customWidth="1"/>
    <col min="7945" max="7945" width="11.375" style="3" customWidth="1"/>
    <col min="7946" max="7946" width="13.875" style="3" customWidth="1"/>
    <col min="7947" max="8191" width="9" style="3"/>
    <col min="8192" max="8192" width="9.625" style="3" customWidth="1"/>
    <col min="8193" max="8193" width="10" style="3" customWidth="1"/>
    <col min="8194" max="8196" width="11" style="3" customWidth="1"/>
    <col min="8197" max="8197" width="9.5" style="3" customWidth="1"/>
    <col min="8198" max="8200" width="11" style="3" customWidth="1"/>
    <col min="8201" max="8201" width="11.375" style="3" customWidth="1"/>
    <col min="8202" max="8202" width="13.875" style="3" customWidth="1"/>
    <col min="8203" max="8447" width="9" style="3"/>
    <col min="8448" max="8448" width="9.625" style="3" customWidth="1"/>
    <col min="8449" max="8449" width="10" style="3" customWidth="1"/>
    <col min="8450" max="8452" width="11" style="3" customWidth="1"/>
    <col min="8453" max="8453" width="9.5" style="3" customWidth="1"/>
    <col min="8454" max="8456" width="11" style="3" customWidth="1"/>
    <col min="8457" max="8457" width="11.375" style="3" customWidth="1"/>
    <col min="8458" max="8458" width="13.875" style="3" customWidth="1"/>
    <col min="8459" max="8703" width="9" style="3"/>
    <col min="8704" max="8704" width="9.625" style="3" customWidth="1"/>
    <col min="8705" max="8705" width="10" style="3" customWidth="1"/>
    <col min="8706" max="8708" width="11" style="3" customWidth="1"/>
    <col min="8709" max="8709" width="9.5" style="3" customWidth="1"/>
    <col min="8710" max="8712" width="11" style="3" customWidth="1"/>
    <col min="8713" max="8713" width="11.375" style="3" customWidth="1"/>
    <col min="8714" max="8714" width="13.875" style="3" customWidth="1"/>
    <col min="8715" max="8959" width="9" style="3"/>
    <col min="8960" max="8960" width="9.625" style="3" customWidth="1"/>
    <col min="8961" max="8961" width="10" style="3" customWidth="1"/>
    <col min="8962" max="8964" width="11" style="3" customWidth="1"/>
    <col min="8965" max="8965" width="9.5" style="3" customWidth="1"/>
    <col min="8966" max="8968" width="11" style="3" customWidth="1"/>
    <col min="8969" max="8969" width="11.375" style="3" customWidth="1"/>
    <col min="8970" max="8970" width="13.875" style="3" customWidth="1"/>
    <col min="8971" max="9215" width="9" style="3"/>
    <col min="9216" max="9216" width="9.625" style="3" customWidth="1"/>
    <col min="9217" max="9217" width="10" style="3" customWidth="1"/>
    <col min="9218" max="9220" width="11" style="3" customWidth="1"/>
    <col min="9221" max="9221" width="9.5" style="3" customWidth="1"/>
    <col min="9222" max="9224" width="11" style="3" customWidth="1"/>
    <col min="9225" max="9225" width="11.375" style="3" customWidth="1"/>
    <col min="9226" max="9226" width="13.875" style="3" customWidth="1"/>
    <col min="9227" max="9471" width="9" style="3"/>
    <col min="9472" max="9472" width="9.625" style="3" customWidth="1"/>
    <col min="9473" max="9473" width="10" style="3" customWidth="1"/>
    <col min="9474" max="9476" width="11" style="3" customWidth="1"/>
    <col min="9477" max="9477" width="9.5" style="3" customWidth="1"/>
    <col min="9478" max="9480" width="11" style="3" customWidth="1"/>
    <col min="9481" max="9481" width="11.375" style="3" customWidth="1"/>
    <col min="9482" max="9482" width="13.875" style="3" customWidth="1"/>
    <col min="9483" max="9727" width="9" style="3"/>
    <col min="9728" max="9728" width="9.625" style="3" customWidth="1"/>
    <col min="9729" max="9729" width="10" style="3" customWidth="1"/>
    <col min="9730" max="9732" width="11" style="3" customWidth="1"/>
    <col min="9733" max="9733" width="9.5" style="3" customWidth="1"/>
    <col min="9734" max="9736" width="11" style="3" customWidth="1"/>
    <col min="9737" max="9737" width="11.375" style="3" customWidth="1"/>
    <col min="9738" max="9738" width="13.875" style="3" customWidth="1"/>
    <col min="9739" max="9983" width="9" style="3"/>
    <col min="9984" max="9984" width="9.625" style="3" customWidth="1"/>
    <col min="9985" max="9985" width="10" style="3" customWidth="1"/>
    <col min="9986" max="9988" width="11" style="3" customWidth="1"/>
    <col min="9989" max="9989" width="9.5" style="3" customWidth="1"/>
    <col min="9990" max="9992" width="11" style="3" customWidth="1"/>
    <col min="9993" max="9993" width="11.375" style="3" customWidth="1"/>
    <col min="9994" max="9994" width="13.875" style="3" customWidth="1"/>
    <col min="9995" max="10239" width="9" style="3"/>
    <col min="10240" max="10240" width="9.625" style="3" customWidth="1"/>
    <col min="10241" max="10241" width="10" style="3" customWidth="1"/>
    <col min="10242" max="10244" width="11" style="3" customWidth="1"/>
    <col min="10245" max="10245" width="9.5" style="3" customWidth="1"/>
    <col min="10246" max="10248" width="11" style="3" customWidth="1"/>
    <col min="10249" max="10249" width="11.375" style="3" customWidth="1"/>
    <col min="10250" max="10250" width="13.875" style="3" customWidth="1"/>
    <col min="10251" max="10495" width="9" style="3"/>
    <col min="10496" max="10496" width="9.625" style="3" customWidth="1"/>
    <col min="10497" max="10497" width="10" style="3" customWidth="1"/>
    <col min="10498" max="10500" width="11" style="3" customWidth="1"/>
    <col min="10501" max="10501" width="9.5" style="3" customWidth="1"/>
    <col min="10502" max="10504" width="11" style="3" customWidth="1"/>
    <col min="10505" max="10505" width="11.375" style="3" customWidth="1"/>
    <col min="10506" max="10506" width="13.875" style="3" customWidth="1"/>
    <col min="10507" max="10751" width="9" style="3"/>
    <col min="10752" max="10752" width="9.625" style="3" customWidth="1"/>
    <col min="10753" max="10753" width="10" style="3" customWidth="1"/>
    <col min="10754" max="10756" width="11" style="3" customWidth="1"/>
    <col min="10757" max="10757" width="9.5" style="3" customWidth="1"/>
    <col min="10758" max="10760" width="11" style="3" customWidth="1"/>
    <col min="10761" max="10761" width="11.375" style="3" customWidth="1"/>
    <col min="10762" max="10762" width="13.875" style="3" customWidth="1"/>
    <col min="10763" max="11007" width="9" style="3"/>
    <col min="11008" max="11008" width="9.625" style="3" customWidth="1"/>
    <col min="11009" max="11009" width="10" style="3" customWidth="1"/>
    <col min="11010" max="11012" width="11" style="3" customWidth="1"/>
    <col min="11013" max="11013" width="9.5" style="3" customWidth="1"/>
    <col min="11014" max="11016" width="11" style="3" customWidth="1"/>
    <col min="11017" max="11017" width="11.375" style="3" customWidth="1"/>
    <col min="11018" max="11018" width="13.875" style="3" customWidth="1"/>
    <col min="11019" max="11263" width="9" style="3"/>
    <col min="11264" max="11264" width="9.625" style="3" customWidth="1"/>
    <col min="11265" max="11265" width="10" style="3" customWidth="1"/>
    <col min="11266" max="11268" width="11" style="3" customWidth="1"/>
    <col min="11269" max="11269" width="9.5" style="3" customWidth="1"/>
    <col min="11270" max="11272" width="11" style="3" customWidth="1"/>
    <col min="11273" max="11273" width="11.375" style="3" customWidth="1"/>
    <col min="11274" max="11274" width="13.875" style="3" customWidth="1"/>
    <col min="11275" max="11519" width="9" style="3"/>
    <col min="11520" max="11520" width="9.625" style="3" customWidth="1"/>
    <col min="11521" max="11521" width="10" style="3" customWidth="1"/>
    <col min="11522" max="11524" width="11" style="3" customWidth="1"/>
    <col min="11525" max="11525" width="9.5" style="3" customWidth="1"/>
    <col min="11526" max="11528" width="11" style="3" customWidth="1"/>
    <col min="11529" max="11529" width="11.375" style="3" customWidth="1"/>
    <col min="11530" max="11530" width="13.875" style="3" customWidth="1"/>
    <col min="11531" max="11775" width="9" style="3"/>
    <col min="11776" max="11776" width="9.625" style="3" customWidth="1"/>
    <col min="11777" max="11777" width="10" style="3" customWidth="1"/>
    <col min="11778" max="11780" width="11" style="3" customWidth="1"/>
    <col min="11781" max="11781" width="9.5" style="3" customWidth="1"/>
    <col min="11782" max="11784" width="11" style="3" customWidth="1"/>
    <col min="11785" max="11785" width="11.375" style="3" customWidth="1"/>
    <col min="11786" max="11786" width="13.875" style="3" customWidth="1"/>
    <col min="11787" max="12031" width="9" style="3"/>
    <col min="12032" max="12032" width="9.625" style="3" customWidth="1"/>
    <col min="12033" max="12033" width="10" style="3" customWidth="1"/>
    <col min="12034" max="12036" width="11" style="3" customWidth="1"/>
    <col min="12037" max="12037" width="9.5" style="3" customWidth="1"/>
    <col min="12038" max="12040" width="11" style="3" customWidth="1"/>
    <col min="12041" max="12041" width="11.375" style="3" customWidth="1"/>
    <col min="12042" max="12042" width="13.875" style="3" customWidth="1"/>
    <col min="12043" max="12287" width="9" style="3"/>
    <col min="12288" max="12288" width="9.625" style="3" customWidth="1"/>
    <col min="12289" max="12289" width="10" style="3" customWidth="1"/>
    <col min="12290" max="12292" width="11" style="3" customWidth="1"/>
    <col min="12293" max="12293" width="9.5" style="3" customWidth="1"/>
    <col min="12294" max="12296" width="11" style="3" customWidth="1"/>
    <col min="12297" max="12297" width="11.375" style="3" customWidth="1"/>
    <col min="12298" max="12298" width="13.875" style="3" customWidth="1"/>
    <col min="12299" max="12543" width="9" style="3"/>
    <col min="12544" max="12544" width="9.625" style="3" customWidth="1"/>
    <col min="12545" max="12545" width="10" style="3" customWidth="1"/>
    <col min="12546" max="12548" width="11" style="3" customWidth="1"/>
    <col min="12549" max="12549" width="9.5" style="3" customWidth="1"/>
    <col min="12550" max="12552" width="11" style="3" customWidth="1"/>
    <col min="12553" max="12553" width="11.375" style="3" customWidth="1"/>
    <col min="12554" max="12554" width="13.875" style="3" customWidth="1"/>
    <col min="12555" max="12799" width="9" style="3"/>
    <col min="12800" max="12800" width="9.625" style="3" customWidth="1"/>
    <col min="12801" max="12801" width="10" style="3" customWidth="1"/>
    <col min="12802" max="12804" width="11" style="3" customWidth="1"/>
    <col min="12805" max="12805" width="9.5" style="3" customWidth="1"/>
    <col min="12806" max="12808" width="11" style="3" customWidth="1"/>
    <col min="12809" max="12809" width="11.375" style="3" customWidth="1"/>
    <col min="12810" max="12810" width="13.875" style="3" customWidth="1"/>
    <col min="12811" max="13055" width="9" style="3"/>
    <col min="13056" max="13056" width="9.625" style="3" customWidth="1"/>
    <col min="13057" max="13057" width="10" style="3" customWidth="1"/>
    <col min="13058" max="13060" width="11" style="3" customWidth="1"/>
    <col min="13061" max="13061" width="9.5" style="3" customWidth="1"/>
    <col min="13062" max="13064" width="11" style="3" customWidth="1"/>
    <col min="13065" max="13065" width="11.375" style="3" customWidth="1"/>
    <col min="13066" max="13066" width="13.875" style="3" customWidth="1"/>
    <col min="13067" max="13311" width="9" style="3"/>
    <col min="13312" max="13312" width="9.625" style="3" customWidth="1"/>
    <col min="13313" max="13313" width="10" style="3" customWidth="1"/>
    <col min="13314" max="13316" width="11" style="3" customWidth="1"/>
    <col min="13317" max="13317" width="9.5" style="3" customWidth="1"/>
    <col min="13318" max="13320" width="11" style="3" customWidth="1"/>
    <col min="13321" max="13321" width="11.375" style="3" customWidth="1"/>
    <col min="13322" max="13322" width="13.875" style="3" customWidth="1"/>
    <col min="13323" max="13567" width="9" style="3"/>
    <col min="13568" max="13568" width="9.625" style="3" customWidth="1"/>
    <col min="13569" max="13569" width="10" style="3" customWidth="1"/>
    <col min="13570" max="13572" width="11" style="3" customWidth="1"/>
    <col min="13573" max="13573" width="9.5" style="3" customWidth="1"/>
    <col min="13574" max="13576" width="11" style="3" customWidth="1"/>
    <col min="13577" max="13577" width="11.375" style="3" customWidth="1"/>
    <col min="13578" max="13578" width="13.875" style="3" customWidth="1"/>
    <col min="13579" max="13823" width="9" style="3"/>
    <col min="13824" max="13824" width="9.625" style="3" customWidth="1"/>
    <col min="13825" max="13825" width="10" style="3" customWidth="1"/>
    <col min="13826" max="13828" width="11" style="3" customWidth="1"/>
    <col min="13829" max="13829" width="9.5" style="3" customWidth="1"/>
    <col min="13830" max="13832" width="11" style="3" customWidth="1"/>
    <col min="13833" max="13833" width="11.375" style="3" customWidth="1"/>
    <col min="13834" max="13834" width="13.875" style="3" customWidth="1"/>
    <col min="13835" max="14079" width="9" style="3"/>
    <col min="14080" max="14080" width="9.625" style="3" customWidth="1"/>
    <col min="14081" max="14081" width="10" style="3" customWidth="1"/>
    <col min="14082" max="14084" width="11" style="3" customWidth="1"/>
    <col min="14085" max="14085" width="9.5" style="3" customWidth="1"/>
    <col min="14086" max="14088" width="11" style="3" customWidth="1"/>
    <col min="14089" max="14089" width="11.375" style="3" customWidth="1"/>
    <col min="14090" max="14090" width="13.875" style="3" customWidth="1"/>
    <col min="14091" max="14335" width="9" style="3"/>
    <col min="14336" max="14336" width="9.625" style="3" customWidth="1"/>
    <col min="14337" max="14337" width="10" style="3" customWidth="1"/>
    <col min="14338" max="14340" width="11" style="3" customWidth="1"/>
    <col min="14341" max="14341" width="9.5" style="3" customWidth="1"/>
    <col min="14342" max="14344" width="11" style="3" customWidth="1"/>
    <col min="14345" max="14345" width="11.375" style="3" customWidth="1"/>
    <col min="14346" max="14346" width="13.875" style="3" customWidth="1"/>
    <col min="14347" max="14591" width="9" style="3"/>
    <col min="14592" max="14592" width="9.625" style="3" customWidth="1"/>
    <col min="14593" max="14593" width="10" style="3" customWidth="1"/>
    <col min="14594" max="14596" width="11" style="3" customWidth="1"/>
    <col min="14597" max="14597" width="9.5" style="3" customWidth="1"/>
    <col min="14598" max="14600" width="11" style="3" customWidth="1"/>
    <col min="14601" max="14601" width="11.375" style="3" customWidth="1"/>
    <col min="14602" max="14602" width="13.875" style="3" customWidth="1"/>
    <col min="14603" max="14847" width="9" style="3"/>
    <col min="14848" max="14848" width="9.625" style="3" customWidth="1"/>
    <col min="14849" max="14849" width="10" style="3" customWidth="1"/>
    <col min="14850" max="14852" width="11" style="3" customWidth="1"/>
    <col min="14853" max="14853" width="9.5" style="3" customWidth="1"/>
    <col min="14854" max="14856" width="11" style="3" customWidth="1"/>
    <col min="14857" max="14857" width="11.375" style="3" customWidth="1"/>
    <col min="14858" max="14858" width="13.875" style="3" customWidth="1"/>
    <col min="14859" max="15103" width="9" style="3"/>
    <col min="15104" max="15104" width="9.625" style="3" customWidth="1"/>
    <col min="15105" max="15105" width="10" style="3" customWidth="1"/>
    <col min="15106" max="15108" width="11" style="3" customWidth="1"/>
    <col min="15109" max="15109" width="9.5" style="3" customWidth="1"/>
    <col min="15110" max="15112" width="11" style="3" customWidth="1"/>
    <col min="15113" max="15113" width="11.375" style="3" customWidth="1"/>
    <col min="15114" max="15114" width="13.875" style="3" customWidth="1"/>
    <col min="15115" max="15359" width="9" style="3"/>
    <col min="15360" max="15360" width="9.625" style="3" customWidth="1"/>
    <col min="15361" max="15361" width="10" style="3" customWidth="1"/>
    <col min="15362" max="15364" width="11" style="3" customWidth="1"/>
    <col min="15365" max="15365" width="9.5" style="3" customWidth="1"/>
    <col min="15366" max="15368" width="11" style="3" customWidth="1"/>
    <col min="15369" max="15369" width="11.375" style="3" customWidth="1"/>
    <col min="15370" max="15370" width="13.875" style="3" customWidth="1"/>
    <col min="15371" max="15615" width="9" style="3"/>
    <col min="15616" max="15616" width="9.625" style="3" customWidth="1"/>
    <col min="15617" max="15617" width="10" style="3" customWidth="1"/>
    <col min="15618" max="15620" width="11" style="3" customWidth="1"/>
    <col min="15621" max="15621" width="9.5" style="3" customWidth="1"/>
    <col min="15622" max="15624" width="11" style="3" customWidth="1"/>
    <col min="15625" max="15625" width="11.375" style="3" customWidth="1"/>
    <col min="15626" max="15626" width="13.875" style="3" customWidth="1"/>
    <col min="15627" max="15871" width="9" style="3"/>
    <col min="15872" max="15872" width="9.625" style="3" customWidth="1"/>
    <col min="15873" max="15873" width="10" style="3" customWidth="1"/>
    <col min="15874" max="15876" width="11" style="3" customWidth="1"/>
    <col min="15877" max="15877" width="9.5" style="3" customWidth="1"/>
    <col min="15878" max="15880" width="11" style="3" customWidth="1"/>
    <col min="15881" max="15881" width="11.375" style="3" customWidth="1"/>
    <col min="15882" max="15882" width="13.875" style="3" customWidth="1"/>
    <col min="15883" max="16127" width="9" style="3"/>
    <col min="16128" max="16128" width="9.625" style="3" customWidth="1"/>
    <col min="16129" max="16129" width="10" style="3" customWidth="1"/>
    <col min="16130" max="16132" width="11" style="3" customWidth="1"/>
    <col min="16133" max="16133" width="9.5" style="3" customWidth="1"/>
    <col min="16134" max="16136" width="11" style="3" customWidth="1"/>
    <col min="16137" max="16137" width="11.375" style="3" customWidth="1"/>
    <col min="16138" max="16138" width="13.875" style="3" customWidth="1"/>
    <col min="16139" max="16384" width="9" style="3"/>
  </cols>
  <sheetData>
    <row r="1" spans="1:16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0</v>
      </c>
      <c r="L1" s="2"/>
    </row>
    <row r="2" spans="1:16" ht="21" customHeight="1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6" s="6" customFormat="1" ht="21.6" customHeight="1" thickBot="1">
      <c r="A3" s="42" t="s">
        <v>2</v>
      </c>
      <c r="B3" s="43" t="s">
        <v>3</v>
      </c>
      <c r="C3" s="43"/>
      <c r="D3" s="43"/>
      <c r="E3" s="43"/>
      <c r="F3" s="43" t="s">
        <v>4</v>
      </c>
      <c r="G3" s="43"/>
      <c r="H3" s="43"/>
      <c r="I3" s="43"/>
      <c r="J3" s="43" t="s">
        <v>5</v>
      </c>
      <c r="K3" s="43"/>
      <c r="M3" s="7" t="s">
        <v>6</v>
      </c>
      <c r="N3" s="8"/>
      <c r="O3" s="8"/>
      <c r="P3" s="8"/>
    </row>
    <row r="4" spans="1:16" s="6" customFormat="1" ht="54" customHeight="1" thickBot="1">
      <c r="A4" s="42"/>
      <c r="B4" s="5" t="s">
        <v>7</v>
      </c>
      <c r="C4" s="5" t="s">
        <v>8</v>
      </c>
      <c r="D4" s="5" t="s">
        <v>9</v>
      </c>
      <c r="E4" s="5" t="s">
        <v>10</v>
      </c>
      <c r="F4" s="5" t="s">
        <v>7</v>
      </c>
      <c r="G4" s="5" t="s">
        <v>11</v>
      </c>
      <c r="H4" s="5" t="s">
        <v>9</v>
      </c>
      <c r="I4" s="5" t="s">
        <v>12</v>
      </c>
      <c r="J4" s="5" t="s">
        <v>13</v>
      </c>
      <c r="K4" s="5" t="s">
        <v>14</v>
      </c>
      <c r="M4" s="9"/>
      <c r="N4" s="9" t="s">
        <v>15</v>
      </c>
      <c r="O4" s="9" t="s">
        <v>16</v>
      </c>
      <c r="P4" s="9" t="s">
        <v>17</v>
      </c>
    </row>
    <row r="5" spans="1:16" ht="24.95" customHeight="1" thickBot="1">
      <c r="A5" s="10" t="s">
        <v>18</v>
      </c>
      <c r="B5" s="11">
        <f>'[1]2568'!F5</f>
        <v>705</v>
      </c>
      <c r="C5" s="11">
        <f>'[1]2568'!G5</f>
        <v>17434.400000000373</v>
      </c>
      <c r="D5" s="11">
        <f>'[1]2568'!H5</f>
        <v>94494.448000002012</v>
      </c>
      <c r="E5" s="12">
        <f>C5/B5</f>
        <v>24.72964539007145</v>
      </c>
      <c r="F5" s="13">
        <v>94</v>
      </c>
      <c r="G5" s="13">
        <f>P5</f>
        <v>28618.400000000373</v>
      </c>
      <c r="H5" s="13">
        <f>G5*5.42</f>
        <v>155111.72800000201</v>
      </c>
      <c r="I5" s="12">
        <f>G5/F5</f>
        <v>304.45106382979122</v>
      </c>
      <c r="J5" s="14">
        <f>(G5-C5)/C5</f>
        <v>0.64149038682144277</v>
      </c>
      <c r="K5" s="15">
        <f>(I5-E5)/E5</f>
        <v>11.311177901160823</v>
      </c>
      <c r="M5" s="16" t="s">
        <v>19</v>
      </c>
      <c r="N5" s="17">
        <v>7802891.2000000002</v>
      </c>
      <c r="O5" s="18">
        <v>7774272.7999999998</v>
      </c>
      <c r="P5" s="18">
        <f>N5-O5</f>
        <v>28618.400000000373</v>
      </c>
    </row>
    <row r="6" spans="1:16" ht="24.95" customHeight="1" thickBot="1">
      <c r="A6" s="10" t="s">
        <v>20</v>
      </c>
      <c r="B6" s="11">
        <f>'[1]2568'!F6</f>
        <v>1240</v>
      </c>
      <c r="C6" s="11">
        <f>'[1]2568'!G6</f>
        <v>24458.399999999441</v>
      </c>
      <c r="D6" s="11">
        <f>'[1]2568'!H6</f>
        <v>132564.52799999696</v>
      </c>
      <c r="E6" s="12">
        <f t="shared" ref="E6:E16" si="0">C6/B6</f>
        <v>19.724516129031809</v>
      </c>
      <c r="F6" s="13">
        <v>94</v>
      </c>
      <c r="G6" s="13">
        <f t="shared" ref="G6:G16" si="1">P6</f>
        <v>30300</v>
      </c>
      <c r="H6" s="13">
        <f t="shared" ref="H6:H16" si="2">G6*5.42</f>
        <v>164226</v>
      </c>
      <c r="I6" s="12">
        <f t="shared" ref="I6:I16" si="3">G6/F6</f>
        <v>322.34042553191489</v>
      </c>
      <c r="J6" s="14">
        <f t="shared" ref="J6:J16" si="4">(G6-C6)/C6</f>
        <v>0.2388381905603266</v>
      </c>
      <c r="K6" s="15">
        <f t="shared" ref="K6:K18" si="5">(I6-E6)/E6</f>
        <v>15.342120811646859</v>
      </c>
      <c r="M6" s="16" t="s">
        <v>21</v>
      </c>
      <c r="N6" s="17">
        <v>7833191.2000000002</v>
      </c>
      <c r="O6" s="17">
        <v>7802891.2000000002</v>
      </c>
      <c r="P6" s="18">
        <f t="shared" ref="P6:P16" si="6">N6-O6</f>
        <v>30300</v>
      </c>
    </row>
    <row r="7" spans="1:16" ht="24.95" customHeight="1" thickBot="1">
      <c r="A7" s="10" t="s">
        <v>22</v>
      </c>
      <c r="B7" s="11">
        <f>'[1]2568'!F7</f>
        <v>1420</v>
      </c>
      <c r="C7" s="11">
        <f>'[1]2568'!G7</f>
        <v>37355.200000000186</v>
      </c>
      <c r="D7" s="11">
        <f>'[1]2568'!H7</f>
        <v>202465.184000001</v>
      </c>
      <c r="E7" s="12">
        <f t="shared" si="0"/>
        <v>26.306478873239566</v>
      </c>
      <c r="F7" s="13">
        <v>94</v>
      </c>
      <c r="G7" s="13">
        <f t="shared" si="1"/>
        <v>33001.799999999814</v>
      </c>
      <c r="H7" s="13">
        <f t="shared" si="2"/>
        <v>178869.75599999898</v>
      </c>
      <c r="I7" s="12">
        <f t="shared" si="3"/>
        <v>351.08297872340228</v>
      </c>
      <c r="J7" s="14">
        <f t="shared" si="4"/>
        <v>-0.11654066903671646</v>
      </c>
      <c r="K7" s="15">
        <f t="shared" si="5"/>
        <v>12.345874999658115</v>
      </c>
      <c r="M7" s="16" t="s">
        <v>23</v>
      </c>
      <c r="N7" s="17">
        <v>7866193</v>
      </c>
      <c r="O7" s="17">
        <v>7833191.2000000002</v>
      </c>
      <c r="P7" s="18">
        <f t="shared" si="6"/>
        <v>33001.799999999814</v>
      </c>
    </row>
    <row r="8" spans="1:16" ht="24.95" customHeight="1" thickBot="1">
      <c r="A8" s="10" t="s">
        <v>24</v>
      </c>
      <c r="B8" s="11">
        <f>'[1]2568'!F8</f>
        <v>640</v>
      </c>
      <c r="C8" s="11">
        <f>'[1]2568'!G8</f>
        <v>36772.799999999814</v>
      </c>
      <c r="D8" s="11">
        <f>'[1]2568'!H8</f>
        <v>199308.57599999898</v>
      </c>
      <c r="E8" s="12">
        <f t="shared" si="0"/>
        <v>57.457499999999712</v>
      </c>
      <c r="F8" s="13">
        <v>94</v>
      </c>
      <c r="G8" s="13">
        <f t="shared" si="1"/>
        <v>43295.799999999814</v>
      </c>
      <c r="H8" s="13">
        <f t="shared" si="2"/>
        <v>234663.23599999899</v>
      </c>
      <c r="I8" s="12">
        <f t="shared" si="3"/>
        <v>460.59361702127461</v>
      </c>
      <c r="J8" s="14">
        <f t="shared" si="4"/>
        <v>0.17738654657790631</v>
      </c>
      <c r="K8" s="15">
        <f t="shared" si="5"/>
        <v>7.0162488277644686</v>
      </c>
      <c r="M8" s="16" t="s">
        <v>25</v>
      </c>
      <c r="N8" s="17">
        <v>7909488.7999999998</v>
      </c>
      <c r="O8" s="17">
        <v>7866193</v>
      </c>
      <c r="P8" s="18">
        <f t="shared" si="6"/>
        <v>43295.799999999814</v>
      </c>
    </row>
    <row r="9" spans="1:16" ht="24.95" customHeight="1" thickBot="1">
      <c r="A9" s="10" t="s">
        <v>26</v>
      </c>
      <c r="B9" s="11">
        <f>'[1]2568'!F9</f>
        <v>790</v>
      </c>
      <c r="C9" s="11">
        <f>'[1]2568'!G9</f>
        <v>40243.200000000186</v>
      </c>
      <c r="D9" s="11">
        <f>'[1]2568'!H9</f>
        <v>218118.14400000102</v>
      </c>
      <c r="E9" s="12">
        <f t="shared" si="0"/>
        <v>50.940759493671123</v>
      </c>
      <c r="F9" s="13">
        <v>94</v>
      </c>
      <c r="G9" s="13">
        <f t="shared" si="1"/>
        <v>40012.799999999814</v>
      </c>
      <c r="H9" s="13">
        <f t="shared" si="2"/>
        <v>216869.375999999</v>
      </c>
      <c r="I9" s="12">
        <f t="shared" si="3"/>
        <v>425.668085106381</v>
      </c>
      <c r="J9" s="14">
        <f t="shared" si="4"/>
        <v>-5.7251908397038869E-3</v>
      </c>
      <c r="K9" s="15">
        <f t="shared" si="5"/>
        <v>7.3561393535812121</v>
      </c>
      <c r="M9" s="16" t="s">
        <v>27</v>
      </c>
      <c r="N9" s="18">
        <v>7949501.5999999996</v>
      </c>
      <c r="O9" s="17">
        <v>7909488.7999999998</v>
      </c>
      <c r="P9" s="18">
        <f t="shared" si="6"/>
        <v>40012.799999999814</v>
      </c>
    </row>
    <row r="10" spans="1:16" ht="24.95" customHeight="1" thickBot="1">
      <c r="A10" s="10" t="s">
        <v>28</v>
      </c>
      <c r="B10" s="11">
        <f>'[1]2568'!F10</f>
        <v>2050</v>
      </c>
      <c r="C10" s="11">
        <f>'[1]2568'!G10</f>
        <v>38310.400000000373</v>
      </c>
      <c r="D10" s="11">
        <f>'[1]2568'!H10</f>
        <v>207642.36800000202</v>
      </c>
      <c r="E10" s="12">
        <f t="shared" si="0"/>
        <v>18.68800000000018</v>
      </c>
      <c r="F10" s="13">
        <v>94</v>
      </c>
      <c r="G10" s="13">
        <f t="shared" si="1"/>
        <v>45390.400000000373</v>
      </c>
      <c r="H10" s="13">
        <f t="shared" si="2"/>
        <v>246015.968000002</v>
      </c>
      <c r="I10" s="12">
        <f t="shared" si="3"/>
        <v>482.87659574468483</v>
      </c>
      <c r="J10" s="14">
        <f t="shared" si="4"/>
        <v>0.18480621450049936</v>
      </c>
      <c r="K10" s="15">
        <f t="shared" si="5"/>
        <v>24.838858933255576</v>
      </c>
      <c r="M10" s="16" t="s">
        <v>29</v>
      </c>
      <c r="N10" s="18">
        <v>7994892</v>
      </c>
      <c r="O10" s="18">
        <v>7949501.5999999996</v>
      </c>
      <c r="P10" s="18">
        <f t="shared" si="6"/>
        <v>45390.400000000373</v>
      </c>
    </row>
    <row r="11" spans="1:16" ht="24.95" customHeight="1" thickBot="1">
      <c r="A11" s="10" t="s">
        <v>30</v>
      </c>
      <c r="B11" s="11">
        <f>'[1]2568'!F11</f>
        <v>1305</v>
      </c>
      <c r="C11" s="11">
        <f>'[1]2568'!G11</f>
        <v>39260.799999999814</v>
      </c>
      <c r="D11" s="11">
        <f>'[1]2568'!H11</f>
        <v>212793.53599999897</v>
      </c>
      <c r="E11" s="12">
        <f t="shared" si="0"/>
        <v>30.084904214559245</v>
      </c>
      <c r="F11" s="13">
        <v>94</v>
      </c>
      <c r="G11" s="13">
        <f t="shared" si="1"/>
        <v>43975.200000000186</v>
      </c>
      <c r="H11" s="13">
        <f t="shared" si="2"/>
        <v>238345.58400000099</v>
      </c>
      <c r="I11" s="12">
        <f t="shared" si="3"/>
        <v>467.82127659574667</v>
      </c>
      <c r="J11" s="14">
        <f t="shared" si="4"/>
        <v>0.12007906104818024</v>
      </c>
      <c r="K11" s="15">
        <f t="shared" si="5"/>
        <v>14.550033773062502</v>
      </c>
      <c r="M11" s="16" t="s">
        <v>31</v>
      </c>
      <c r="N11" s="18">
        <v>8038867.2000000002</v>
      </c>
      <c r="O11" s="18">
        <v>7994892</v>
      </c>
      <c r="P11" s="18">
        <f t="shared" si="6"/>
        <v>43975.200000000186</v>
      </c>
    </row>
    <row r="12" spans="1:16" ht="24.95" customHeight="1">
      <c r="A12" s="10" t="s">
        <v>32</v>
      </c>
      <c r="B12" s="11">
        <f>'[1]2568'!F12</f>
        <v>1375</v>
      </c>
      <c r="C12" s="11">
        <f>'[1]2568'!G12</f>
        <v>39360</v>
      </c>
      <c r="D12" s="11">
        <f>'[1]2568'!H12</f>
        <v>213331.20000000001</v>
      </c>
      <c r="E12" s="12">
        <f t="shared" si="0"/>
        <v>28.625454545454545</v>
      </c>
      <c r="F12" s="13">
        <v>94</v>
      </c>
      <c r="G12" s="13">
        <f t="shared" si="1"/>
        <v>37210.399999999441</v>
      </c>
      <c r="H12" s="13">
        <f t="shared" si="2"/>
        <v>201680.36799999696</v>
      </c>
      <c r="I12" s="12">
        <f t="shared" si="3"/>
        <v>395.85531914893022</v>
      </c>
      <c r="J12" s="14">
        <f t="shared" si="4"/>
        <v>-5.4613821138225577E-2</v>
      </c>
      <c r="K12" s="15">
        <f t="shared" si="5"/>
        <v>12.828787190797232</v>
      </c>
      <c r="M12" s="16" t="s">
        <v>33</v>
      </c>
      <c r="N12" s="18">
        <v>8076077.5999999996</v>
      </c>
      <c r="O12" s="18">
        <v>8038867.2000000002</v>
      </c>
      <c r="P12" s="18">
        <f t="shared" si="6"/>
        <v>37210.399999999441</v>
      </c>
    </row>
    <row r="13" spans="1:16" ht="24.95" customHeight="1" thickBot="1">
      <c r="A13" s="10" t="s">
        <v>34</v>
      </c>
      <c r="B13" s="11">
        <f>'[1]2568'!F13</f>
        <v>1245</v>
      </c>
      <c r="C13" s="11">
        <f>'[1]2568'!G13</f>
        <v>41646.399999999441</v>
      </c>
      <c r="D13" s="11">
        <f>'[1]2568'!H13</f>
        <v>225723.48799999696</v>
      </c>
      <c r="E13" s="12">
        <f t="shared" si="0"/>
        <v>33.450923694778666</v>
      </c>
      <c r="F13" s="13">
        <v>94</v>
      </c>
      <c r="G13" s="13">
        <f t="shared" si="1"/>
        <v>0</v>
      </c>
      <c r="H13" s="13">
        <f t="shared" si="2"/>
        <v>0</v>
      </c>
      <c r="I13" s="12">
        <f t="shared" si="3"/>
        <v>0</v>
      </c>
      <c r="J13" s="14">
        <f t="shared" si="4"/>
        <v>-1</v>
      </c>
      <c r="K13" s="15">
        <f t="shared" si="5"/>
        <v>-1</v>
      </c>
      <c r="M13" s="16" t="s">
        <v>35</v>
      </c>
      <c r="N13" s="18"/>
      <c r="O13" s="18"/>
      <c r="P13" s="18">
        <f t="shared" si="6"/>
        <v>0</v>
      </c>
    </row>
    <row r="14" spans="1:16" ht="24.95" customHeight="1" thickBot="1">
      <c r="A14" s="10" t="s">
        <v>36</v>
      </c>
      <c r="B14" s="11">
        <f>'[1]2568'!F14</f>
        <v>1010</v>
      </c>
      <c r="C14" s="11">
        <f>'[1]2568'!G14</f>
        <v>33204.800000000745</v>
      </c>
      <c r="D14" s="11">
        <f>'[1]2568'!H14</f>
        <v>179970.01600000405</v>
      </c>
      <c r="E14" s="12">
        <f t="shared" si="0"/>
        <v>32.876039603961132</v>
      </c>
      <c r="F14" s="13">
        <v>94</v>
      </c>
      <c r="G14" s="13">
        <f t="shared" si="1"/>
        <v>0</v>
      </c>
      <c r="H14" s="13">
        <f t="shared" si="2"/>
        <v>0</v>
      </c>
      <c r="I14" s="12">
        <f t="shared" si="3"/>
        <v>0</v>
      </c>
      <c r="J14" s="14">
        <f t="shared" si="4"/>
        <v>-1</v>
      </c>
      <c r="K14" s="15">
        <f t="shared" si="5"/>
        <v>-1</v>
      </c>
      <c r="M14" s="16" t="s">
        <v>37</v>
      </c>
      <c r="N14" s="18"/>
      <c r="O14" s="18"/>
      <c r="P14" s="18">
        <f t="shared" si="6"/>
        <v>0</v>
      </c>
    </row>
    <row r="15" spans="1:16" ht="24.95" customHeight="1" thickBot="1">
      <c r="A15" s="10" t="s">
        <v>38</v>
      </c>
      <c r="B15" s="11">
        <f>'[1]2568'!F15</f>
        <v>815</v>
      </c>
      <c r="C15" s="11">
        <f>'[1]2568'!G15</f>
        <v>31715.199999999255</v>
      </c>
      <c r="D15" s="11">
        <f>'[1]2568'!H15</f>
        <v>171896.38399999595</v>
      </c>
      <c r="E15" s="12">
        <f t="shared" si="0"/>
        <v>38.914355828219946</v>
      </c>
      <c r="F15" s="13">
        <v>94</v>
      </c>
      <c r="G15" s="13">
        <f t="shared" si="1"/>
        <v>0</v>
      </c>
      <c r="H15" s="13">
        <f t="shared" si="2"/>
        <v>0</v>
      </c>
      <c r="I15" s="12">
        <f t="shared" si="3"/>
        <v>0</v>
      </c>
      <c r="J15" s="14">
        <f t="shared" si="4"/>
        <v>-1</v>
      </c>
      <c r="K15" s="15">
        <f t="shared" si="5"/>
        <v>-1</v>
      </c>
      <c r="M15" s="16" t="s">
        <v>39</v>
      </c>
      <c r="N15" s="18"/>
      <c r="O15" s="18"/>
      <c r="P15" s="18">
        <f t="shared" si="6"/>
        <v>0</v>
      </c>
    </row>
    <row r="16" spans="1:16" ht="24.95" customHeight="1" thickBot="1">
      <c r="A16" s="10" t="s">
        <v>40</v>
      </c>
      <c r="B16" s="11">
        <f>'[1]2568'!F16</f>
        <v>940</v>
      </c>
      <c r="C16" s="11">
        <f>'[1]2568'!G16</f>
        <v>23275.200000000186</v>
      </c>
      <c r="D16" s="11">
        <f>'[1]2568'!H16</f>
        <v>126151.58400000101</v>
      </c>
      <c r="E16" s="12">
        <f t="shared" si="0"/>
        <v>24.760851063829985</v>
      </c>
      <c r="F16" s="13">
        <v>94</v>
      </c>
      <c r="G16" s="13">
        <f t="shared" si="1"/>
        <v>0</v>
      </c>
      <c r="H16" s="13">
        <f t="shared" si="2"/>
        <v>0</v>
      </c>
      <c r="I16" s="12">
        <f t="shared" si="3"/>
        <v>0</v>
      </c>
      <c r="J16" s="14">
        <f t="shared" si="4"/>
        <v>-1</v>
      </c>
      <c r="K16" s="15">
        <f t="shared" si="5"/>
        <v>-1</v>
      </c>
      <c r="M16" s="16" t="s">
        <v>41</v>
      </c>
      <c r="N16" s="18"/>
      <c r="O16" s="18"/>
      <c r="P16" s="18">
        <f t="shared" si="6"/>
        <v>0</v>
      </c>
    </row>
    <row r="17" spans="1:11" ht="24.95" customHeight="1">
      <c r="A17" s="10" t="s">
        <v>42</v>
      </c>
      <c r="B17" s="12">
        <f t="shared" ref="B17:H17" si="7">AVERAGE(B5:B16)</f>
        <v>1127.9166666666667</v>
      </c>
      <c r="C17" s="12">
        <f t="shared" si="7"/>
        <v>33586.399999999987</v>
      </c>
      <c r="D17" s="12">
        <f t="shared" si="7"/>
        <v>182038.28799999991</v>
      </c>
      <c r="E17" s="12">
        <f t="shared" si="7"/>
        <v>32.213285736401453</v>
      </c>
      <c r="F17" s="12">
        <f t="shared" si="7"/>
        <v>94</v>
      </c>
      <c r="G17" s="12">
        <f t="shared" si="7"/>
        <v>25150.399999999983</v>
      </c>
      <c r="H17" s="12">
        <f t="shared" si="7"/>
        <v>136315.16799999992</v>
      </c>
      <c r="I17" s="12">
        <f>G17/F17</f>
        <v>267.55744680851046</v>
      </c>
      <c r="J17" s="14">
        <f>(G17-C17)/C17</f>
        <v>-0.25117309387132908</v>
      </c>
      <c r="K17" s="15">
        <f>(I17-E17)/E17</f>
        <v>7.3058104968834927</v>
      </c>
    </row>
    <row r="18" spans="1:11" ht="24.95" customHeight="1">
      <c r="A18" s="10" t="s">
        <v>43</v>
      </c>
      <c r="B18" s="12">
        <f t="shared" ref="B18:I18" si="8">SUM(B5:B16)</f>
        <v>13535</v>
      </c>
      <c r="C18" s="12">
        <f t="shared" si="8"/>
        <v>403036.79999999981</v>
      </c>
      <c r="D18" s="12">
        <f t="shared" si="8"/>
        <v>2184459.4559999988</v>
      </c>
      <c r="E18" s="12">
        <f t="shared" si="8"/>
        <v>386.5594288368174</v>
      </c>
      <c r="F18" s="12">
        <f t="shared" si="8"/>
        <v>1128</v>
      </c>
      <c r="G18" s="12">
        <f t="shared" si="8"/>
        <v>301804.79999999981</v>
      </c>
      <c r="H18" s="12">
        <f t="shared" si="8"/>
        <v>1635782.0159999989</v>
      </c>
      <c r="I18" s="12">
        <f t="shared" si="8"/>
        <v>3210.689361702126</v>
      </c>
      <c r="J18" s="14">
        <f>(G18-C18)/C18</f>
        <v>-0.25117309387132897</v>
      </c>
      <c r="K18" s="15">
        <f t="shared" si="5"/>
        <v>7.3058104968834936</v>
      </c>
    </row>
    <row r="19" spans="1:11" ht="21.75" customHeigh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spans="1:11" ht="21.75" customHeight="1">
      <c r="A20" s="1"/>
      <c r="B20" s="20"/>
      <c r="C20" s="20"/>
      <c r="D20" s="20"/>
      <c r="E20" s="20"/>
      <c r="F20" s="20"/>
      <c r="G20" s="20"/>
      <c r="H20" s="20"/>
      <c r="I20" s="20"/>
      <c r="J20" s="20"/>
      <c r="K20" s="21"/>
    </row>
    <row r="21" spans="1:11" ht="21.75" customHeight="1">
      <c r="A21" s="19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40" spans="1:12" ht="21.95" customHeight="1"/>
    <row r="43" spans="1:12" ht="21.75" customHeight="1">
      <c r="A43" s="44" t="s">
        <v>44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 spans="1:12" ht="21.7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1:12" ht="21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spans="1:12" ht="21.7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 spans="1:12" ht="21.75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1:12" ht="21.6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 spans="1:12" ht="35.1" customHeight="1">
      <c r="A49" s="23"/>
      <c r="B49" s="23"/>
      <c r="C49" s="24"/>
      <c r="D49" s="25"/>
      <c r="E49" s="25" t="s">
        <v>45</v>
      </c>
      <c r="F49" s="25"/>
      <c r="G49" s="25"/>
      <c r="H49" s="25" t="s">
        <v>46</v>
      </c>
      <c r="I49" s="25"/>
      <c r="J49" s="23"/>
      <c r="K49" s="23"/>
      <c r="L49" s="23"/>
    </row>
    <row r="50" spans="1:12" ht="42" customHeight="1">
      <c r="A50" s="45" t="s">
        <v>47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27" customFormat="1" ht="30" customHeight="1">
      <c r="A51" s="26" t="s">
        <v>48</v>
      </c>
      <c r="B51" s="26"/>
      <c r="C51" s="26"/>
      <c r="D51" s="26" t="s">
        <v>45</v>
      </c>
      <c r="E51" s="26"/>
      <c r="F51" s="26"/>
      <c r="G51" s="26" t="s">
        <v>46</v>
      </c>
      <c r="H51" s="26"/>
      <c r="I51" s="26"/>
      <c r="J51" s="26"/>
      <c r="K51" s="26"/>
      <c r="L51" s="26"/>
    </row>
    <row r="52" spans="1:12" s="27" customFormat="1" ht="50.1" customHeight="1">
      <c r="A52" s="28" t="s">
        <v>49</v>
      </c>
      <c r="B52" s="28"/>
      <c r="C52" s="29"/>
      <c r="D52" s="30"/>
      <c r="E52" s="30"/>
      <c r="F52" s="30"/>
      <c r="G52" s="30"/>
      <c r="H52" s="30"/>
      <c r="I52" s="30"/>
      <c r="J52" s="30"/>
      <c r="K52" s="30"/>
      <c r="L52" s="30"/>
    </row>
    <row r="53" spans="1:12" s="27" customFormat="1" ht="50.1" customHeight="1">
      <c r="A53" s="40" t="s">
        <v>50</v>
      </c>
      <c r="B53" s="40"/>
      <c r="C53" s="31"/>
      <c r="D53" s="32"/>
      <c r="E53" s="30"/>
      <c r="F53" s="30"/>
      <c r="G53" s="30"/>
      <c r="H53" s="30"/>
      <c r="I53" s="30"/>
      <c r="J53" s="30"/>
      <c r="K53" s="30"/>
      <c r="L53" s="30"/>
    </row>
    <row r="54" spans="1:12" s="27" customFormat="1" ht="50.1" customHeight="1">
      <c r="A54" s="28" t="s">
        <v>51</v>
      </c>
      <c r="B54" s="28"/>
      <c r="C54" s="28"/>
      <c r="D54" s="30"/>
      <c r="E54" s="30"/>
      <c r="F54" s="30"/>
      <c r="G54" s="30"/>
      <c r="H54" s="30"/>
      <c r="I54" s="30"/>
      <c r="J54" s="30"/>
      <c r="K54" s="30"/>
      <c r="L54" s="30"/>
    </row>
    <row r="55" spans="1:12" s="27" customFormat="1" ht="30" customHeight="1">
      <c r="A55" s="26" t="s">
        <v>52</v>
      </c>
      <c r="B55" s="26"/>
      <c r="C55" s="26"/>
      <c r="D55" s="26" t="s">
        <v>45</v>
      </c>
      <c r="E55" s="26"/>
      <c r="F55" s="26"/>
      <c r="G55" s="26" t="s">
        <v>46</v>
      </c>
      <c r="H55" s="26"/>
      <c r="I55" s="26"/>
      <c r="J55" s="26"/>
      <c r="K55" s="26"/>
      <c r="L55" s="26"/>
    </row>
    <row r="56" spans="1:12" s="27" customFormat="1" ht="50.1" customHeight="1">
      <c r="A56" s="28" t="s">
        <v>49</v>
      </c>
      <c r="B56" s="28"/>
      <c r="C56" s="28"/>
      <c r="D56" s="28"/>
      <c r="E56" s="30"/>
      <c r="F56" s="30"/>
      <c r="G56" s="30"/>
      <c r="H56" s="30"/>
      <c r="I56" s="30"/>
      <c r="J56" s="30"/>
      <c r="K56" s="30"/>
      <c r="L56" s="30"/>
    </row>
    <row r="57" spans="1:12" s="27" customFormat="1" ht="50.1" customHeight="1">
      <c r="A57" s="40" t="s">
        <v>50</v>
      </c>
      <c r="B57" s="40"/>
      <c r="C57" s="31"/>
      <c r="D57" s="32"/>
      <c r="E57" s="30"/>
      <c r="F57" s="30"/>
      <c r="G57" s="30"/>
      <c r="H57" s="30"/>
      <c r="I57" s="30"/>
      <c r="J57" s="30"/>
      <c r="K57" s="30"/>
      <c r="L57" s="30"/>
    </row>
    <row r="58" spans="1:12" s="27" customFormat="1" ht="50.1" customHeight="1">
      <c r="A58" s="28" t="s">
        <v>51</v>
      </c>
      <c r="B58" s="28"/>
      <c r="C58" s="28"/>
      <c r="D58" s="30"/>
      <c r="E58" s="30"/>
      <c r="F58" s="30"/>
      <c r="G58" s="30"/>
      <c r="H58" s="30"/>
      <c r="I58" s="30"/>
      <c r="J58" s="30"/>
      <c r="K58" s="30"/>
      <c r="L58" s="30"/>
    </row>
    <row r="59" spans="1:12" s="27" customFormat="1" ht="30" customHeight="1">
      <c r="A59" s="26" t="s">
        <v>53</v>
      </c>
      <c r="B59" s="26"/>
      <c r="C59" s="26"/>
      <c r="D59" s="26" t="s">
        <v>45</v>
      </c>
      <c r="E59" s="26"/>
      <c r="F59" s="26"/>
      <c r="G59" s="26" t="s">
        <v>46</v>
      </c>
      <c r="H59" s="26"/>
      <c r="I59" s="26"/>
      <c r="J59" s="26"/>
      <c r="K59" s="26"/>
      <c r="L59" s="26"/>
    </row>
    <row r="60" spans="1:12" s="27" customFormat="1" ht="50.1" customHeight="1">
      <c r="A60" s="28" t="s">
        <v>49</v>
      </c>
      <c r="B60" s="28"/>
      <c r="C60" s="28"/>
      <c r="D60" s="28"/>
      <c r="E60" s="30"/>
      <c r="F60" s="30"/>
      <c r="G60" s="30"/>
      <c r="H60" s="30"/>
      <c r="I60" s="30"/>
      <c r="J60" s="30"/>
      <c r="K60" s="30"/>
      <c r="L60" s="30"/>
    </row>
    <row r="61" spans="1:12" s="27" customFormat="1" ht="50.1" customHeight="1">
      <c r="A61" s="39" t="s">
        <v>50</v>
      </c>
      <c r="B61" s="39"/>
      <c r="C61" s="31"/>
      <c r="D61" s="32"/>
      <c r="E61" s="30"/>
      <c r="F61" s="30"/>
      <c r="G61" s="30"/>
      <c r="H61" s="30"/>
      <c r="I61" s="30"/>
      <c r="J61" s="30"/>
      <c r="K61" s="30"/>
      <c r="L61" s="30"/>
    </row>
    <row r="62" spans="1:12" s="27" customFormat="1" ht="50.1" customHeight="1">
      <c r="A62" s="28" t="s">
        <v>51</v>
      </c>
      <c r="B62" s="28"/>
      <c r="C62" s="28"/>
      <c r="D62" s="30"/>
      <c r="E62" s="30"/>
      <c r="F62" s="30"/>
      <c r="G62" s="30"/>
      <c r="H62" s="30"/>
      <c r="I62" s="30"/>
      <c r="J62" s="30"/>
      <c r="K62" s="30"/>
      <c r="L62" s="30"/>
    </row>
    <row r="63" spans="1:12" s="27" customFormat="1" ht="30" customHeight="1">
      <c r="A63" s="26" t="s">
        <v>54</v>
      </c>
      <c r="B63" s="26"/>
      <c r="C63" s="26"/>
      <c r="D63" s="26" t="s">
        <v>45</v>
      </c>
      <c r="E63" s="26"/>
      <c r="F63" s="26"/>
      <c r="G63" s="26" t="s">
        <v>46</v>
      </c>
      <c r="H63" s="26"/>
      <c r="I63" s="26"/>
      <c r="J63" s="26"/>
      <c r="K63" s="26"/>
      <c r="L63" s="26"/>
    </row>
    <row r="64" spans="1:12" s="27" customFormat="1" ht="50.1" customHeight="1">
      <c r="A64" s="28" t="s">
        <v>49</v>
      </c>
      <c r="B64" s="28"/>
      <c r="C64" s="28"/>
      <c r="D64" s="28"/>
      <c r="E64" s="30"/>
      <c r="F64" s="30"/>
      <c r="G64" s="30"/>
      <c r="H64" s="30"/>
      <c r="I64" s="30"/>
      <c r="J64" s="30"/>
      <c r="K64" s="30"/>
      <c r="L64" s="30"/>
    </row>
    <row r="65" spans="1:12" s="27" customFormat="1" ht="50.1" customHeight="1">
      <c r="A65" s="39" t="s">
        <v>50</v>
      </c>
      <c r="B65" s="39"/>
      <c r="C65" s="31"/>
      <c r="D65" s="32"/>
      <c r="E65" s="30"/>
      <c r="F65" s="30"/>
      <c r="G65" s="30"/>
      <c r="H65" s="30"/>
      <c r="I65" s="30"/>
      <c r="J65" s="30"/>
      <c r="K65" s="30"/>
      <c r="L65" s="30"/>
    </row>
    <row r="66" spans="1:12" s="27" customFormat="1" ht="50.1" customHeight="1">
      <c r="A66" s="28" t="s">
        <v>51</v>
      </c>
      <c r="B66" s="28"/>
      <c r="C66" s="28"/>
      <c r="D66" s="30"/>
      <c r="E66" s="30"/>
      <c r="F66" s="30"/>
      <c r="G66" s="30"/>
      <c r="H66" s="30"/>
      <c r="I66" s="30"/>
      <c r="J66" s="30"/>
      <c r="K66" s="30"/>
      <c r="L66" s="30"/>
    </row>
    <row r="67" spans="1:12" s="27" customFormat="1" ht="30" customHeight="1">
      <c r="A67" s="26" t="s">
        <v>55</v>
      </c>
      <c r="B67" s="26"/>
      <c r="C67" s="26"/>
      <c r="D67" s="26" t="s">
        <v>45</v>
      </c>
      <c r="E67" s="26"/>
      <c r="F67" s="26"/>
      <c r="G67" s="26" t="s">
        <v>46</v>
      </c>
      <c r="H67" s="26"/>
      <c r="I67" s="26"/>
      <c r="J67" s="26"/>
      <c r="K67" s="26"/>
      <c r="L67" s="26"/>
    </row>
    <row r="68" spans="1:12" s="27" customFormat="1" ht="50.1" customHeight="1">
      <c r="A68" s="28" t="s">
        <v>49</v>
      </c>
      <c r="B68" s="28"/>
      <c r="C68" s="28"/>
      <c r="D68" s="28"/>
      <c r="E68" s="30"/>
      <c r="F68" s="30"/>
      <c r="G68" s="30"/>
      <c r="H68" s="30"/>
      <c r="I68" s="30"/>
      <c r="J68" s="30"/>
      <c r="K68" s="30"/>
      <c r="L68" s="30"/>
    </row>
    <row r="69" spans="1:12" s="27" customFormat="1" ht="50.1" customHeight="1">
      <c r="A69" s="39" t="s">
        <v>50</v>
      </c>
      <c r="B69" s="39"/>
      <c r="C69" s="31"/>
      <c r="D69" s="30"/>
      <c r="E69" s="30"/>
      <c r="F69" s="30"/>
      <c r="G69" s="30"/>
      <c r="H69" s="30"/>
      <c r="I69" s="30"/>
      <c r="J69" s="30"/>
      <c r="K69" s="30"/>
      <c r="L69" s="30"/>
    </row>
    <row r="70" spans="1:12" s="27" customFormat="1" ht="50.1" customHeight="1">
      <c r="A70" s="28" t="s">
        <v>51</v>
      </c>
      <c r="B70" s="28"/>
      <c r="C70" s="28"/>
      <c r="D70" s="30"/>
      <c r="E70" s="30"/>
      <c r="F70" s="30"/>
      <c r="G70" s="30"/>
      <c r="H70" s="30"/>
      <c r="I70" s="30"/>
      <c r="J70" s="30"/>
      <c r="K70" s="30"/>
      <c r="L70" s="30"/>
    </row>
    <row r="71" spans="1:12" s="27" customFormat="1" ht="30" customHeight="1">
      <c r="A71" s="26" t="s">
        <v>56</v>
      </c>
      <c r="B71" s="26"/>
      <c r="C71" s="26"/>
      <c r="D71" s="26" t="s">
        <v>45</v>
      </c>
      <c r="E71" s="26"/>
      <c r="F71" s="26"/>
      <c r="G71" s="26" t="s">
        <v>46</v>
      </c>
      <c r="H71" s="26"/>
      <c r="I71" s="26"/>
      <c r="J71" s="26"/>
      <c r="K71" s="26"/>
      <c r="L71" s="26"/>
    </row>
    <row r="72" spans="1:12" s="27" customFormat="1" ht="50.1" customHeight="1">
      <c r="A72" s="28" t="s">
        <v>49</v>
      </c>
      <c r="B72" s="28"/>
      <c r="C72" s="28"/>
      <c r="D72" s="28"/>
      <c r="E72" s="30"/>
      <c r="F72" s="30"/>
      <c r="G72" s="30"/>
      <c r="H72" s="30"/>
      <c r="I72" s="30"/>
      <c r="J72" s="30"/>
      <c r="K72" s="30"/>
      <c r="L72" s="30"/>
    </row>
    <row r="73" spans="1:12" s="27" customFormat="1" ht="50.1" customHeight="1">
      <c r="A73" s="39" t="s">
        <v>50</v>
      </c>
      <c r="B73" s="39"/>
      <c r="C73" s="31"/>
      <c r="D73" s="32"/>
      <c r="E73" s="30"/>
      <c r="F73" s="30"/>
      <c r="G73" s="30"/>
      <c r="H73" s="30"/>
      <c r="I73" s="30"/>
      <c r="J73" s="30"/>
      <c r="K73" s="30"/>
      <c r="L73" s="30"/>
    </row>
    <row r="74" spans="1:12" s="27" customFormat="1" ht="50.1" customHeight="1">
      <c r="A74" s="28" t="s">
        <v>51</v>
      </c>
      <c r="B74" s="28"/>
      <c r="C74" s="28"/>
      <c r="D74" s="30"/>
      <c r="E74" s="33"/>
      <c r="F74" s="33"/>
      <c r="G74" s="30"/>
      <c r="H74" s="30"/>
      <c r="I74" s="30"/>
      <c r="J74" s="30"/>
      <c r="K74" s="30"/>
      <c r="L74" s="30"/>
    </row>
    <row r="75" spans="1:12" s="27" customFormat="1" ht="30" customHeight="1">
      <c r="A75" s="26" t="s">
        <v>57</v>
      </c>
      <c r="B75" s="26"/>
      <c r="C75" s="26"/>
      <c r="D75" s="26" t="s">
        <v>45</v>
      </c>
      <c r="E75" s="26"/>
      <c r="F75" s="26"/>
      <c r="G75" s="26" t="s">
        <v>46</v>
      </c>
      <c r="H75" s="26"/>
      <c r="I75" s="26"/>
      <c r="J75" s="26"/>
      <c r="K75" s="26"/>
      <c r="L75" s="26"/>
    </row>
    <row r="76" spans="1:12" s="27" customFormat="1" ht="39.950000000000003" customHeight="1">
      <c r="A76" s="28" t="s">
        <v>49</v>
      </c>
      <c r="B76" s="28"/>
      <c r="C76" s="29"/>
      <c r="D76" s="30"/>
      <c r="E76" s="30"/>
      <c r="F76" s="30"/>
      <c r="G76" s="30"/>
      <c r="H76" s="30"/>
      <c r="I76" s="30"/>
      <c r="J76" s="30"/>
      <c r="K76" s="30"/>
      <c r="L76" s="30"/>
    </row>
    <row r="77" spans="1:12" s="27" customFormat="1" ht="39.950000000000003" customHeight="1">
      <c r="A77" s="40" t="s">
        <v>50</v>
      </c>
      <c r="B77" s="40"/>
      <c r="C77" s="31"/>
      <c r="D77" s="32"/>
      <c r="E77" s="30"/>
      <c r="F77" s="30"/>
      <c r="G77" s="30"/>
      <c r="H77" s="30"/>
      <c r="I77" s="30"/>
      <c r="J77" s="30"/>
      <c r="K77" s="30"/>
      <c r="L77" s="30"/>
    </row>
    <row r="78" spans="1:12" s="27" customFormat="1" ht="39.950000000000003" customHeight="1">
      <c r="A78" s="28" t="s">
        <v>51</v>
      </c>
      <c r="B78" s="28"/>
      <c r="C78" s="28"/>
      <c r="D78" s="30"/>
      <c r="E78" s="30"/>
      <c r="F78" s="30"/>
      <c r="G78" s="30"/>
      <c r="H78" s="30"/>
      <c r="I78" s="30"/>
      <c r="J78" s="30"/>
      <c r="K78" s="30"/>
      <c r="L78" s="30"/>
    </row>
    <row r="79" spans="1:12" s="27" customFormat="1" ht="30" customHeight="1">
      <c r="A79" s="26" t="s">
        <v>58</v>
      </c>
      <c r="B79" s="26"/>
      <c r="C79" s="26"/>
      <c r="D79" s="26" t="s">
        <v>45</v>
      </c>
      <c r="E79" s="26"/>
      <c r="F79" s="26"/>
      <c r="G79" s="26" t="s">
        <v>46</v>
      </c>
      <c r="H79" s="26"/>
      <c r="I79" s="26"/>
      <c r="J79" s="26"/>
      <c r="K79" s="26"/>
      <c r="L79" s="26"/>
    </row>
    <row r="80" spans="1:12" s="27" customFormat="1" ht="39.950000000000003" customHeight="1">
      <c r="A80" s="28" t="s">
        <v>49</v>
      </c>
      <c r="B80" s="28"/>
      <c r="C80" s="28"/>
      <c r="D80" s="28"/>
      <c r="E80" s="30"/>
      <c r="F80" s="30"/>
      <c r="G80" s="30"/>
      <c r="H80" s="30"/>
      <c r="I80" s="30"/>
      <c r="J80" s="30"/>
      <c r="K80" s="30"/>
      <c r="L80" s="30"/>
    </row>
    <row r="81" spans="1:19" s="27" customFormat="1" ht="39.950000000000003" customHeight="1">
      <c r="A81" s="40" t="s">
        <v>50</v>
      </c>
      <c r="B81" s="40"/>
      <c r="C81" s="31"/>
      <c r="D81" s="32"/>
      <c r="E81" s="30"/>
      <c r="F81" s="30"/>
      <c r="G81" s="30"/>
      <c r="H81" s="30"/>
      <c r="I81" s="30"/>
      <c r="J81" s="30"/>
      <c r="K81" s="30"/>
      <c r="L81" s="30"/>
    </row>
    <row r="82" spans="1:19" s="27" customFormat="1" ht="39.950000000000003" customHeight="1">
      <c r="A82" s="28" t="s">
        <v>51</v>
      </c>
      <c r="B82" s="28"/>
      <c r="C82" s="28"/>
      <c r="D82" s="30"/>
      <c r="E82" s="30"/>
      <c r="F82" s="30"/>
      <c r="G82" s="30"/>
      <c r="H82" s="30"/>
      <c r="I82" s="30"/>
      <c r="J82" s="30"/>
      <c r="K82" s="30"/>
      <c r="L82" s="30"/>
    </row>
    <row r="83" spans="1:19" s="27" customFormat="1" ht="30" customHeight="1">
      <c r="A83" s="26" t="s">
        <v>59</v>
      </c>
      <c r="B83" s="26"/>
      <c r="C83" s="26"/>
      <c r="D83" s="26" t="s">
        <v>45</v>
      </c>
      <c r="E83" s="26"/>
      <c r="F83" s="26"/>
      <c r="G83" s="26" t="s">
        <v>46</v>
      </c>
      <c r="H83" s="26"/>
      <c r="I83" s="26"/>
      <c r="J83" s="26"/>
      <c r="K83" s="26"/>
      <c r="L83" s="26"/>
    </row>
    <row r="84" spans="1:19" s="27" customFormat="1" ht="39.950000000000003" customHeight="1">
      <c r="A84" s="28" t="s">
        <v>49</v>
      </c>
      <c r="B84" s="28"/>
      <c r="C84" s="28"/>
      <c r="D84" s="28"/>
      <c r="E84" s="30"/>
      <c r="F84" s="30"/>
      <c r="G84" s="30"/>
      <c r="H84" s="30"/>
      <c r="I84" s="30"/>
      <c r="J84" s="30"/>
      <c r="K84" s="30"/>
      <c r="L84" s="30"/>
      <c r="M84" s="34"/>
      <c r="N84" s="34"/>
      <c r="O84" s="34"/>
      <c r="P84" s="34"/>
      <c r="Q84" s="34"/>
      <c r="R84" s="34"/>
      <c r="S84" s="34"/>
    </row>
    <row r="85" spans="1:19" s="27" customFormat="1" ht="39.950000000000003" customHeight="1">
      <c r="A85" s="39" t="s">
        <v>50</v>
      </c>
      <c r="B85" s="39"/>
      <c r="C85" s="31"/>
      <c r="D85" s="32"/>
      <c r="E85" s="30"/>
      <c r="F85" s="30"/>
      <c r="G85" s="30"/>
      <c r="H85" s="30"/>
      <c r="I85" s="30"/>
      <c r="J85" s="30"/>
      <c r="K85" s="30"/>
      <c r="L85" s="30"/>
      <c r="M85" s="34"/>
      <c r="N85" s="34"/>
      <c r="O85" s="34"/>
      <c r="P85" s="34"/>
      <c r="Q85" s="34"/>
      <c r="R85" s="34"/>
      <c r="S85" s="34"/>
    </row>
    <row r="86" spans="1:19" s="27" customFormat="1" ht="39.950000000000003" customHeight="1">
      <c r="A86" s="28" t="s">
        <v>51</v>
      </c>
      <c r="B86" s="28"/>
      <c r="C86" s="28"/>
      <c r="D86" s="30"/>
      <c r="E86" s="30"/>
      <c r="F86" s="30"/>
      <c r="G86" s="30"/>
      <c r="H86" s="30"/>
      <c r="I86" s="30"/>
      <c r="J86" s="30"/>
      <c r="K86" s="30"/>
      <c r="L86" s="30"/>
      <c r="M86" s="34"/>
      <c r="N86" s="34"/>
      <c r="O86" s="34"/>
      <c r="P86" s="34"/>
      <c r="Q86" s="34"/>
      <c r="R86" s="34"/>
      <c r="S86" s="34"/>
    </row>
    <row r="87" spans="1:19" s="27" customFormat="1" ht="30" customHeight="1">
      <c r="A87" s="26" t="s">
        <v>60</v>
      </c>
      <c r="B87" s="26"/>
      <c r="C87" s="26"/>
      <c r="D87" s="26" t="s">
        <v>45</v>
      </c>
      <c r="E87" s="26"/>
      <c r="F87" s="26"/>
      <c r="G87" s="26" t="s">
        <v>46</v>
      </c>
      <c r="H87" s="26"/>
      <c r="I87" s="26"/>
      <c r="J87" s="26"/>
      <c r="K87" s="26"/>
      <c r="L87" s="26"/>
    </row>
    <row r="88" spans="1:19" s="35" customFormat="1" ht="39.950000000000003" customHeight="1">
      <c r="A88" s="28" t="s">
        <v>49</v>
      </c>
      <c r="B88" s="28"/>
      <c r="C88" s="28"/>
      <c r="D88" s="28"/>
      <c r="E88" s="30"/>
      <c r="F88" s="30"/>
      <c r="G88" s="30"/>
      <c r="H88" s="30"/>
      <c r="I88" s="30"/>
      <c r="J88" s="30"/>
      <c r="K88" s="30"/>
      <c r="L88" s="30"/>
    </row>
    <row r="89" spans="1:19" s="35" customFormat="1" ht="39.950000000000003" customHeight="1">
      <c r="A89" s="39" t="s">
        <v>50</v>
      </c>
      <c r="B89" s="39"/>
      <c r="C89" s="31"/>
      <c r="D89" s="32"/>
      <c r="E89" s="30"/>
      <c r="F89" s="30"/>
      <c r="G89" s="30"/>
      <c r="H89" s="30"/>
      <c r="I89" s="30"/>
      <c r="J89" s="30"/>
      <c r="K89" s="30"/>
      <c r="L89" s="30"/>
    </row>
    <row r="90" spans="1:19" s="35" customFormat="1" ht="39.950000000000003" customHeight="1">
      <c r="A90" s="28" t="s">
        <v>51</v>
      </c>
      <c r="B90" s="28"/>
      <c r="C90" s="28"/>
      <c r="D90" s="30"/>
      <c r="E90" s="30"/>
      <c r="F90" s="30"/>
      <c r="G90" s="30"/>
      <c r="H90" s="30"/>
      <c r="I90" s="30"/>
      <c r="J90" s="30"/>
      <c r="K90" s="30"/>
      <c r="L90" s="30"/>
    </row>
    <row r="91" spans="1:19" s="35" customFormat="1" ht="30" customHeight="1">
      <c r="A91" s="26" t="s">
        <v>61</v>
      </c>
      <c r="B91" s="26"/>
      <c r="C91" s="26"/>
      <c r="D91" s="26" t="s">
        <v>45</v>
      </c>
      <c r="E91" s="26"/>
      <c r="F91" s="26"/>
      <c r="G91" s="26" t="s">
        <v>46</v>
      </c>
      <c r="H91" s="26"/>
      <c r="I91" s="26"/>
      <c r="J91" s="26"/>
      <c r="K91" s="26"/>
      <c r="L91" s="26"/>
    </row>
    <row r="92" spans="1:19" s="35" customFormat="1" ht="39.950000000000003" customHeight="1">
      <c r="A92" s="28" t="s">
        <v>49</v>
      </c>
      <c r="B92" s="28"/>
      <c r="C92" s="28"/>
      <c r="D92" s="28"/>
      <c r="E92" s="30"/>
      <c r="F92" s="30"/>
      <c r="G92" s="30"/>
      <c r="H92" s="30"/>
      <c r="I92" s="30"/>
      <c r="J92" s="30"/>
      <c r="K92" s="30"/>
      <c r="L92" s="30"/>
    </row>
    <row r="93" spans="1:19" s="35" customFormat="1" ht="39.950000000000003" customHeight="1">
      <c r="A93" s="39" t="s">
        <v>50</v>
      </c>
      <c r="B93" s="39"/>
      <c r="C93" s="31"/>
      <c r="D93" s="30"/>
      <c r="E93" s="30"/>
      <c r="F93" s="30"/>
      <c r="G93" s="30"/>
      <c r="H93" s="30"/>
      <c r="I93" s="30"/>
      <c r="J93" s="30"/>
      <c r="K93" s="30"/>
      <c r="L93" s="30"/>
    </row>
    <row r="94" spans="1:19" s="35" customFormat="1" ht="39.950000000000003" customHeight="1">
      <c r="A94" s="28" t="s">
        <v>51</v>
      </c>
      <c r="B94" s="28"/>
      <c r="C94" s="28"/>
      <c r="D94" s="30"/>
      <c r="E94" s="30"/>
      <c r="F94" s="30"/>
      <c r="G94" s="30"/>
      <c r="H94" s="30"/>
      <c r="I94" s="30"/>
      <c r="J94" s="30"/>
      <c r="K94" s="30"/>
      <c r="L94" s="30"/>
    </row>
    <row r="95" spans="1:19" s="35" customFormat="1" ht="30" customHeight="1">
      <c r="A95" s="26" t="s">
        <v>62</v>
      </c>
      <c r="B95" s="26"/>
      <c r="C95" s="26"/>
      <c r="D95" s="26" t="s">
        <v>45</v>
      </c>
      <c r="E95" s="26"/>
      <c r="F95" s="26"/>
      <c r="G95" s="26" t="s">
        <v>46</v>
      </c>
      <c r="H95" s="26"/>
      <c r="I95" s="26"/>
      <c r="J95" s="26"/>
      <c r="K95" s="26"/>
      <c r="L95" s="26"/>
    </row>
    <row r="96" spans="1:19" s="35" customFormat="1" ht="39.950000000000003" customHeight="1">
      <c r="A96" s="28" t="s">
        <v>49</v>
      </c>
      <c r="B96" s="28"/>
      <c r="C96" s="28"/>
      <c r="D96" s="28"/>
      <c r="E96" s="30"/>
      <c r="F96" s="30"/>
      <c r="G96" s="30"/>
      <c r="H96" s="30"/>
      <c r="I96" s="30"/>
      <c r="J96" s="30"/>
      <c r="K96" s="30"/>
      <c r="L96" s="30"/>
    </row>
    <row r="97" spans="1:12" s="35" customFormat="1" ht="39.950000000000003" customHeight="1">
      <c r="A97" s="39" t="s">
        <v>50</v>
      </c>
      <c r="B97" s="39"/>
      <c r="C97" s="31"/>
      <c r="D97" s="32"/>
      <c r="E97" s="30"/>
      <c r="F97" s="30"/>
      <c r="G97" s="30"/>
      <c r="H97" s="30"/>
      <c r="I97" s="30"/>
      <c r="J97" s="30"/>
      <c r="K97" s="30"/>
      <c r="L97" s="30"/>
    </row>
    <row r="98" spans="1:12" s="35" customFormat="1" ht="39.950000000000003" customHeight="1">
      <c r="A98" s="28" t="s">
        <v>51</v>
      </c>
      <c r="B98" s="28"/>
      <c r="C98" s="28"/>
      <c r="D98" s="30"/>
      <c r="E98" s="33"/>
      <c r="F98" s="33"/>
      <c r="G98" s="30"/>
      <c r="H98" s="30"/>
      <c r="I98" s="30"/>
      <c r="J98" s="30"/>
      <c r="K98" s="30"/>
      <c r="L98" s="30"/>
    </row>
    <row r="99" spans="1:12" ht="21.75" customHeight="1">
      <c r="A99" s="3"/>
    </row>
    <row r="100" spans="1:12" ht="21.75" customHeight="1">
      <c r="A100" s="3"/>
    </row>
  </sheetData>
  <mergeCells count="19">
    <mergeCell ref="A69:B69"/>
    <mergeCell ref="A2:K2"/>
    <mergeCell ref="A3:A4"/>
    <mergeCell ref="B3:E3"/>
    <mergeCell ref="F3:I3"/>
    <mergeCell ref="J3:K3"/>
    <mergeCell ref="A43:L48"/>
    <mergeCell ref="A50:L50"/>
    <mergeCell ref="A53:B53"/>
    <mergeCell ref="A57:B57"/>
    <mergeCell ref="A61:B61"/>
    <mergeCell ref="A65:B65"/>
    <mergeCell ref="A97:B97"/>
    <mergeCell ref="A73:B73"/>
    <mergeCell ref="A77:B77"/>
    <mergeCell ref="A81:B81"/>
    <mergeCell ref="A85:B85"/>
    <mergeCell ref="A89:B89"/>
    <mergeCell ref="A93:B93"/>
  </mergeCells>
  <pageMargins left="0.2" right="0.18" top="0.28999999999999998" bottom="0.18" header="0.24" footer="0.08"/>
  <pageSetup paperSize="9" scale="68" orientation="portrait" horizontalDpi="4294967293" verticalDpi="1200" r:id="rId1"/>
  <headerFooter alignWithMargins="0"/>
  <rowBreaks count="2" manualBreakCount="2">
    <brk id="49" max="17" man="1"/>
    <brk id="74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C973B-B487-4E31-9B0A-4F23BF3E644F}">
  <dimension ref="A1:T101"/>
  <sheetViews>
    <sheetView topLeftCell="A21" zoomScale="90" zoomScaleNormal="90" zoomScaleSheetLayoutView="70" workbookViewId="0"/>
  </sheetViews>
  <sheetFormatPr defaultColWidth="8" defaultRowHeight="21.75" customHeight="1"/>
  <cols>
    <col min="1" max="1" width="9.625" style="22" customWidth="1"/>
    <col min="2" max="2" width="10" style="3" customWidth="1"/>
    <col min="3" max="3" width="13.5" style="3" customWidth="1"/>
    <col min="4" max="4" width="13.625" style="3" customWidth="1"/>
    <col min="5" max="5" width="11" style="3" customWidth="1"/>
    <col min="6" max="6" width="9.5" style="3" customWidth="1"/>
    <col min="7" max="7" width="11" style="3" customWidth="1"/>
    <col min="8" max="8" width="12.875" style="3" customWidth="1"/>
    <col min="9" max="9" width="11" style="3" customWidth="1"/>
    <col min="10" max="10" width="11.375" style="3" customWidth="1"/>
    <col min="11" max="11" width="13.875" style="3" customWidth="1"/>
    <col min="12" max="12" width="17" style="3" customWidth="1"/>
    <col min="13" max="13" width="5.875" style="3" customWidth="1"/>
    <col min="14" max="14" width="15.375" style="3" bestFit="1" customWidth="1"/>
    <col min="15" max="16" width="12.5" style="3" bestFit="1" customWidth="1"/>
    <col min="17" max="17" width="9.625" style="3" bestFit="1" customWidth="1"/>
    <col min="18" max="16384" width="8" style="3"/>
  </cols>
  <sheetData>
    <row r="1" spans="1:17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0</v>
      </c>
      <c r="L1" s="2"/>
    </row>
    <row r="2" spans="1:17" ht="21" customHeight="1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7" s="6" customFormat="1" ht="21.6" customHeight="1" thickBot="1">
      <c r="A3" s="42" t="s">
        <v>2</v>
      </c>
      <c r="B3" s="43" t="s">
        <v>63</v>
      </c>
      <c r="C3" s="43"/>
      <c r="D3" s="43"/>
      <c r="E3" s="43"/>
      <c r="F3" s="43" t="s">
        <v>3</v>
      </c>
      <c r="G3" s="43"/>
      <c r="H3" s="43"/>
      <c r="I3" s="43"/>
      <c r="J3" s="43" t="s">
        <v>5</v>
      </c>
      <c r="K3" s="43"/>
      <c r="N3" s="7" t="s">
        <v>6</v>
      </c>
      <c r="O3" s="8"/>
      <c r="P3" s="8"/>
      <c r="Q3" s="8"/>
    </row>
    <row r="4" spans="1:17" s="6" customFormat="1" ht="54" customHeight="1" thickBot="1">
      <c r="A4" s="42"/>
      <c r="B4" s="5" t="s">
        <v>7</v>
      </c>
      <c r="C4" s="5" t="s">
        <v>64</v>
      </c>
      <c r="D4" s="5" t="s">
        <v>9</v>
      </c>
      <c r="E4" s="5" t="s">
        <v>65</v>
      </c>
      <c r="F4" s="5" t="s">
        <v>7</v>
      </c>
      <c r="G4" s="5" t="s">
        <v>66</v>
      </c>
      <c r="H4" s="5" t="s">
        <v>9</v>
      </c>
      <c r="I4" s="5" t="s">
        <v>67</v>
      </c>
      <c r="J4" s="5" t="s">
        <v>68</v>
      </c>
      <c r="K4" s="5" t="s">
        <v>67</v>
      </c>
      <c r="N4" s="9"/>
      <c r="O4" s="9" t="s">
        <v>15</v>
      </c>
      <c r="P4" s="9" t="s">
        <v>16</v>
      </c>
      <c r="Q4" s="9"/>
    </row>
    <row r="5" spans="1:17" ht="24.95" customHeight="1" thickBot="1">
      <c r="A5" s="10" t="s">
        <v>18</v>
      </c>
      <c r="B5" s="13">
        <v>389</v>
      </c>
      <c r="C5" s="13">
        <f>'[1]2567'!Q5</f>
        <v>16036.400000000373</v>
      </c>
      <c r="D5" s="13">
        <f>C5*5.42</f>
        <v>86917.288000002023</v>
      </c>
      <c r="E5" s="12">
        <f>C5/B5</f>
        <v>41.224678663240034</v>
      </c>
      <c r="F5" s="13">
        <v>705</v>
      </c>
      <c r="G5" s="13">
        <f>Q5</f>
        <v>17434.400000000373</v>
      </c>
      <c r="H5" s="13">
        <f>G5*5.42</f>
        <v>94494.448000002012</v>
      </c>
      <c r="I5" s="12">
        <f>G5/F5</f>
        <v>24.72964539007145</v>
      </c>
      <c r="J5" s="14">
        <f>(G5-C5)/C5</f>
        <v>8.717667306876653E-2</v>
      </c>
      <c r="K5" s="15">
        <f>(I5-E5)/E5</f>
        <v>-0.40012521159751752</v>
      </c>
      <c r="N5" s="16" t="s">
        <v>19</v>
      </c>
      <c r="O5" s="17">
        <v>7388670.4000000004</v>
      </c>
      <c r="P5" s="36">
        <v>7371236</v>
      </c>
      <c r="Q5" s="18">
        <f>O5-P5</f>
        <v>17434.400000000373</v>
      </c>
    </row>
    <row r="6" spans="1:17" ht="24.95" customHeight="1" thickBot="1">
      <c r="A6" s="10" t="s">
        <v>20</v>
      </c>
      <c r="B6" s="13">
        <v>874</v>
      </c>
      <c r="C6" s="13">
        <f>'[1]2567'!Q6</f>
        <v>22663.599999999627</v>
      </c>
      <c r="D6" s="13">
        <f t="shared" ref="D6:D16" si="0">C6*5.42</f>
        <v>122836.71199999798</v>
      </c>
      <c r="E6" s="12">
        <f t="shared" ref="E6:E16" si="1">C6/B6</f>
        <v>25.930892448512161</v>
      </c>
      <c r="F6" s="13">
        <v>1240</v>
      </c>
      <c r="G6" s="13">
        <f t="shared" ref="G6:G16" si="2">Q6</f>
        <v>24458.399999999441</v>
      </c>
      <c r="H6" s="13">
        <f t="shared" ref="H6:H16" si="3">G6*5.42</f>
        <v>132564.52799999696</v>
      </c>
      <c r="I6" s="12">
        <f>G6/F6</f>
        <v>19.724516129031809</v>
      </c>
      <c r="J6" s="14">
        <f>(G6-C6)/C6</f>
        <v>7.9193067297333317E-2</v>
      </c>
      <c r="K6" s="15">
        <f>(I6-E6)/E6</f>
        <v>-0.23934295095333119</v>
      </c>
      <c r="N6" s="16" t="s">
        <v>21</v>
      </c>
      <c r="O6" s="17">
        <v>7413128.7999999998</v>
      </c>
      <c r="P6" s="37">
        <v>7388670.4000000004</v>
      </c>
      <c r="Q6" s="18">
        <f t="shared" ref="Q6:Q16" si="4">O6-P6</f>
        <v>24458.399999999441</v>
      </c>
    </row>
    <row r="7" spans="1:17" ht="24.95" customHeight="1" thickBot="1">
      <c r="A7" s="10" t="s">
        <v>22</v>
      </c>
      <c r="B7" s="13">
        <v>1374</v>
      </c>
      <c r="C7" s="13">
        <f>'[1]2567'!Q7</f>
        <v>34897.400000000373</v>
      </c>
      <c r="D7" s="13">
        <f t="shared" si="0"/>
        <v>189143.908000002</v>
      </c>
      <c r="E7" s="12">
        <f t="shared" si="1"/>
        <v>25.39839883551701</v>
      </c>
      <c r="F7" s="13">
        <v>1420</v>
      </c>
      <c r="G7" s="13">
        <f t="shared" si="2"/>
        <v>37355.200000000186</v>
      </c>
      <c r="H7" s="13">
        <f t="shared" si="3"/>
        <v>202465.184000001</v>
      </c>
      <c r="I7" s="12">
        <f t="shared" ref="I7:I16" si="5">G7/F7</f>
        <v>26.306478873239566</v>
      </c>
      <c r="J7" s="14">
        <f t="shared" ref="J7:J18" si="6">(G7-C7)/C7</f>
        <v>7.0429315651016622E-2</v>
      </c>
      <c r="K7" s="15">
        <f>(I7-E7)/E7</f>
        <v>3.5753436411617434E-2</v>
      </c>
      <c r="N7" s="16" t="s">
        <v>23</v>
      </c>
      <c r="O7" s="18">
        <v>7450484</v>
      </c>
      <c r="P7" s="37">
        <v>7413128.7999999998</v>
      </c>
      <c r="Q7" s="18">
        <f t="shared" si="4"/>
        <v>37355.200000000186</v>
      </c>
    </row>
    <row r="8" spans="1:17" ht="24.95" customHeight="1" thickBot="1">
      <c r="A8" s="10" t="s">
        <v>24</v>
      </c>
      <c r="B8" s="13">
        <v>684</v>
      </c>
      <c r="C8" s="13">
        <f>'[1]2567'!Q8</f>
        <v>38465.799999999814</v>
      </c>
      <c r="D8" s="13">
        <f t="shared" si="0"/>
        <v>208484.63599999898</v>
      </c>
      <c r="E8" s="12">
        <f t="shared" si="1"/>
        <v>56.236549707602066</v>
      </c>
      <c r="F8" s="13">
        <v>640</v>
      </c>
      <c r="G8" s="13">
        <f t="shared" si="2"/>
        <v>36772.799999999814</v>
      </c>
      <c r="H8" s="13">
        <f t="shared" si="3"/>
        <v>199308.57599999898</v>
      </c>
      <c r="I8" s="12">
        <f t="shared" si="5"/>
        <v>57.457499999999712</v>
      </c>
      <c r="J8" s="14">
        <f t="shared" si="6"/>
        <v>-4.4013123345933484E-2</v>
      </c>
      <c r="K8" s="15">
        <f>(I8-E8)/E8</f>
        <v>2.1710974424033656E-2</v>
      </c>
      <c r="N8" s="16" t="s">
        <v>25</v>
      </c>
      <c r="O8" s="18">
        <v>7487256.7999999998</v>
      </c>
      <c r="P8" s="36">
        <v>7450484</v>
      </c>
      <c r="Q8" s="18">
        <f t="shared" si="4"/>
        <v>36772.799999999814</v>
      </c>
    </row>
    <row r="9" spans="1:17" ht="24.95" customHeight="1" thickBot="1">
      <c r="A9" s="10" t="s">
        <v>26</v>
      </c>
      <c r="B9" s="13">
        <v>824</v>
      </c>
      <c r="C9" s="13">
        <f>'[1]2567'!Q9</f>
        <v>37366.400000000373</v>
      </c>
      <c r="D9" s="13">
        <f t="shared" si="0"/>
        <v>202525.88800000201</v>
      </c>
      <c r="E9" s="12">
        <f t="shared" si="1"/>
        <v>45.347572815534434</v>
      </c>
      <c r="F9" s="13">
        <v>790</v>
      </c>
      <c r="G9" s="13">
        <f t="shared" si="2"/>
        <v>40243.200000000186</v>
      </c>
      <c r="H9" s="13">
        <f t="shared" si="3"/>
        <v>218118.14400000102</v>
      </c>
      <c r="I9" s="12">
        <f t="shared" si="5"/>
        <v>50.940759493671123</v>
      </c>
      <c r="J9" s="14">
        <f t="shared" si="6"/>
        <v>7.6988952641939959E-2</v>
      </c>
      <c r="K9" s="15">
        <f t="shared" ref="K9:K18" si="7">(I9-E9)/E9</f>
        <v>0.12334037592020065</v>
      </c>
      <c r="N9" s="16" t="s">
        <v>27</v>
      </c>
      <c r="O9" s="18">
        <v>7527500</v>
      </c>
      <c r="P9" s="36">
        <v>7487256.7999999998</v>
      </c>
      <c r="Q9" s="18">
        <f t="shared" si="4"/>
        <v>40243.200000000186</v>
      </c>
    </row>
    <row r="10" spans="1:17" ht="24.95" customHeight="1" thickBot="1">
      <c r="A10" s="10" t="s">
        <v>28</v>
      </c>
      <c r="B10" s="13">
        <v>1289</v>
      </c>
      <c r="C10" s="13">
        <f>'[1]2567'!Q10</f>
        <v>37150.399999999441</v>
      </c>
      <c r="D10" s="13">
        <f t="shared" si="0"/>
        <v>201355.16799999698</v>
      </c>
      <c r="E10" s="12">
        <f t="shared" si="1"/>
        <v>28.821101629169465</v>
      </c>
      <c r="F10" s="13">
        <v>2050</v>
      </c>
      <c r="G10" s="13">
        <f t="shared" si="2"/>
        <v>38310.400000000373</v>
      </c>
      <c r="H10" s="13">
        <f t="shared" si="3"/>
        <v>207642.36800000202</v>
      </c>
      <c r="I10" s="12">
        <f t="shared" si="5"/>
        <v>18.68800000000018</v>
      </c>
      <c r="J10" s="14">
        <f t="shared" si="6"/>
        <v>3.1224428269976873E-2</v>
      </c>
      <c r="K10" s="15">
        <f t="shared" si="7"/>
        <v>-0.35158620095609755</v>
      </c>
      <c r="N10" s="16" t="s">
        <v>29</v>
      </c>
      <c r="O10" s="18">
        <v>7565810.4000000004</v>
      </c>
      <c r="P10" s="36">
        <v>7527500</v>
      </c>
      <c r="Q10" s="18">
        <f t="shared" si="4"/>
        <v>38310.400000000373</v>
      </c>
    </row>
    <row r="11" spans="1:17" ht="24.95" customHeight="1" thickBot="1">
      <c r="A11" s="10" t="s">
        <v>30</v>
      </c>
      <c r="B11" s="13">
        <v>1824</v>
      </c>
      <c r="C11" s="13">
        <f>'[1]2567'!Q11</f>
        <v>41176</v>
      </c>
      <c r="D11" s="13">
        <f t="shared" si="0"/>
        <v>223173.91999999998</v>
      </c>
      <c r="E11" s="12">
        <f t="shared" si="1"/>
        <v>22.57456140350877</v>
      </c>
      <c r="F11" s="13">
        <v>1305</v>
      </c>
      <c r="G11" s="13">
        <f t="shared" si="2"/>
        <v>39260.799999999814</v>
      </c>
      <c r="H11" s="13">
        <f t="shared" si="3"/>
        <v>212793.53599999897</v>
      </c>
      <c r="I11" s="12">
        <f t="shared" si="5"/>
        <v>30.084904214559245</v>
      </c>
      <c r="J11" s="14">
        <f t="shared" si="6"/>
        <v>-4.6512531571793914E-2</v>
      </c>
      <c r="K11" s="15">
        <f t="shared" si="7"/>
        <v>0.33269053058471115</v>
      </c>
      <c r="N11" s="16" t="s">
        <v>31</v>
      </c>
      <c r="O11" s="18">
        <v>7605071.2000000002</v>
      </c>
      <c r="P11" s="36">
        <v>7565810.4000000004</v>
      </c>
      <c r="Q11" s="18">
        <f t="shared" si="4"/>
        <v>39260.799999999814</v>
      </c>
    </row>
    <row r="12" spans="1:17" ht="24.95" customHeight="1" thickBot="1">
      <c r="A12" s="10" t="s">
        <v>32</v>
      </c>
      <c r="B12" s="13">
        <v>1859</v>
      </c>
      <c r="C12" s="13">
        <f>'[1]2567'!Q12</f>
        <v>37746.400000000373</v>
      </c>
      <c r="D12" s="13">
        <f t="shared" si="0"/>
        <v>204585.48800000202</v>
      </c>
      <c r="E12" s="12">
        <f t="shared" si="1"/>
        <v>20.304679935449368</v>
      </c>
      <c r="F12" s="13">
        <v>1375</v>
      </c>
      <c r="G12" s="13">
        <f t="shared" si="2"/>
        <v>39360</v>
      </c>
      <c r="H12" s="13">
        <f t="shared" si="3"/>
        <v>213331.20000000001</v>
      </c>
      <c r="I12" s="12">
        <f t="shared" si="5"/>
        <v>28.625454545454545</v>
      </c>
      <c r="J12" s="14">
        <f t="shared" si="6"/>
        <v>4.2748447534059181E-2</v>
      </c>
      <c r="K12" s="15">
        <f t="shared" si="7"/>
        <v>0.40979590106604791</v>
      </c>
      <c r="N12" s="16" t="s">
        <v>33</v>
      </c>
      <c r="O12" s="18">
        <v>7644431.2000000002</v>
      </c>
      <c r="P12" s="18">
        <v>7605071.2000000002</v>
      </c>
      <c r="Q12" s="18">
        <f t="shared" si="4"/>
        <v>39360</v>
      </c>
    </row>
    <row r="13" spans="1:17" ht="24.95" customHeight="1" thickBot="1">
      <c r="A13" s="10" t="s">
        <v>34</v>
      </c>
      <c r="B13" s="13">
        <v>3184</v>
      </c>
      <c r="C13" s="13">
        <f>'[1]2567'!Q13</f>
        <v>36835</v>
      </c>
      <c r="D13" s="13">
        <f t="shared" si="0"/>
        <v>199645.7</v>
      </c>
      <c r="E13" s="12">
        <f t="shared" si="1"/>
        <v>11.568781407035177</v>
      </c>
      <c r="F13" s="13">
        <v>1245</v>
      </c>
      <c r="G13" s="13">
        <f t="shared" si="2"/>
        <v>41646.399999999441</v>
      </c>
      <c r="H13" s="13">
        <f t="shared" si="3"/>
        <v>225723.48799999696</v>
      </c>
      <c r="I13" s="12">
        <f t="shared" si="5"/>
        <v>33.450923694778666</v>
      </c>
      <c r="J13" s="14">
        <f t="shared" si="6"/>
        <v>0.13062033392152683</v>
      </c>
      <c r="K13" s="15">
        <f t="shared" si="7"/>
        <v>1.8914820427358565</v>
      </c>
      <c r="N13" s="16" t="s">
        <v>35</v>
      </c>
      <c r="O13" s="18">
        <v>7686077.5999999996</v>
      </c>
      <c r="P13" s="18">
        <v>7644431.2000000002</v>
      </c>
      <c r="Q13" s="18">
        <f t="shared" si="4"/>
        <v>41646.399999999441</v>
      </c>
    </row>
    <row r="14" spans="1:17" ht="24.95" customHeight="1" thickBot="1">
      <c r="A14" s="10" t="s">
        <v>36</v>
      </c>
      <c r="B14" s="13">
        <v>1084</v>
      </c>
      <c r="C14" s="13">
        <f>'[1]2567'!Q14</f>
        <v>32364.200000000186</v>
      </c>
      <c r="D14" s="13">
        <f t="shared" si="0"/>
        <v>175413.964000001</v>
      </c>
      <c r="E14" s="12">
        <f t="shared" si="1"/>
        <v>29.8562730627308</v>
      </c>
      <c r="F14" s="13">
        <v>1010</v>
      </c>
      <c r="G14" s="13">
        <f t="shared" si="2"/>
        <v>33204.800000000745</v>
      </c>
      <c r="H14" s="13">
        <f t="shared" si="3"/>
        <v>179970.01600000405</v>
      </c>
      <c r="I14" s="12">
        <f t="shared" si="5"/>
        <v>32.876039603961132</v>
      </c>
      <c r="J14" s="14">
        <f t="shared" si="6"/>
        <v>2.5973143164377738E-2</v>
      </c>
      <c r="K14" s="15">
        <f t="shared" si="7"/>
        <v>0.10114345266354989</v>
      </c>
      <c r="N14" s="16" t="s">
        <v>37</v>
      </c>
      <c r="O14" s="18">
        <v>7719282.4000000004</v>
      </c>
      <c r="P14" s="18">
        <v>7686077.5999999996</v>
      </c>
      <c r="Q14" s="18">
        <f t="shared" si="4"/>
        <v>33204.800000000745</v>
      </c>
    </row>
    <row r="15" spans="1:17" ht="24.95" customHeight="1" thickBot="1">
      <c r="A15" s="10" t="s">
        <v>38</v>
      </c>
      <c r="B15" s="13">
        <v>1049</v>
      </c>
      <c r="C15" s="13">
        <f>'[1]2567'!Q15</f>
        <v>23816</v>
      </c>
      <c r="D15" s="13">
        <f t="shared" si="0"/>
        <v>129082.72</v>
      </c>
      <c r="E15" s="12">
        <f t="shared" si="1"/>
        <v>22.703527168732126</v>
      </c>
      <c r="F15" s="13">
        <v>815</v>
      </c>
      <c r="G15" s="13">
        <f>Q15</f>
        <v>31715.199999999255</v>
      </c>
      <c r="H15" s="13">
        <f t="shared" si="3"/>
        <v>171896.38399999595</v>
      </c>
      <c r="I15" s="12">
        <f t="shared" si="5"/>
        <v>38.914355828219946</v>
      </c>
      <c r="J15" s="14">
        <f t="shared" si="6"/>
        <v>0.33167618407789951</v>
      </c>
      <c r="K15" s="15">
        <f t="shared" si="7"/>
        <v>0.71402247496652349</v>
      </c>
      <c r="N15" s="16" t="s">
        <v>39</v>
      </c>
      <c r="O15" s="18">
        <v>7750997.5999999996</v>
      </c>
      <c r="P15" s="18">
        <v>7719282.4000000004</v>
      </c>
      <c r="Q15" s="18">
        <f t="shared" si="4"/>
        <v>31715.199999999255</v>
      </c>
    </row>
    <row r="16" spans="1:17" ht="24.95" customHeight="1" thickBot="1">
      <c r="A16" s="10" t="s">
        <v>40</v>
      </c>
      <c r="B16" s="13">
        <v>959</v>
      </c>
      <c r="C16" s="13">
        <f>'[1]2567'!Q16</f>
        <v>26628.799999999814</v>
      </c>
      <c r="D16" s="13">
        <f t="shared" si="0"/>
        <v>144328.095999999</v>
      </c>
      <c r="E16" s="12">
        <f t="shared" si="1"/>
        <v>27.767257559958097</v>
      </c>
      <c r="F16" s="13">
        <v>940</v>
      </c>
      <c r="G16" s="13">
        <f t="shared" si="2"/>
        <v>23275.200000000186</v>
      </c>
      <c r="H16" s="13">
        <f t="shared" si="3"/>
        <v>126151.58400000101</v>
      </c>
      <c r="I16" s="12">
        <f t="shared" si="5"/>
        <v>24.760851063829985</v>
      </c>
      <c r="J16" s="14">
        <f t="shared" si="6"/>
        <v>-0.12593883314305004</v>
      </c>
      <c r="K16" s="15">
        <f t="shared" si="7"/>
        <v>-0.10827163934487767</v>
      </c>
      <c r="N16" s="16" t="s">
        <v>41</v>
      </c>
      <c r="O16" s="18">
        <v>7774272.7999999998</v>
      </c>
      <c r="P16" s="18">
        <v>7750997.5999999996</v>
      </c>
      <c r="Q16" s="18">
        <f t="shared" si="4"/>
        <v>23275.200000000186</v>
      </c>
    </row>
    <row r="17" spans="1:11" ht="24.95" customHeight="1">
      <c r="A17" s="10" t="s">
        <v>42</v>
      </c>
      <c r="B17" s="12">
        <f t="shared" ref="B17:H17" si="8">AVERAGE(B5:B16)</f>
        <v>1282.75</v>
      </c>
      <c r="C17" s="12">
        <f t="shared" si="8"/>
        <v>32095.533333333366</v>
      </c>
      <c r="D17" s="12">
        <f t="shared" si="8"/>
        <v>173957.79066666684</v>
      </c>
      <c r="E17" s="12">
        <f t="shared" si="8"/>
        <v>29.81118955308246</v>
      </c>
      <c r="F17" s="12">
        <f t="shared" si="8"/>
        <v>1127.9166666666667</v>
      </c>
      <c r="G17" s="12">
        <f t="shared" si="8"/>
        <v>33586.399999999987</v>
      </c>
      <c r="H17" s="12">
        <f t="shared" si="8"/>
        <v>182038.28799999991</v>
      </c>
      <c r="I17" s="12">
        <f>AVERAGE(I5:I16)</f>
        <v>32.213285736401453</v>
      </c>
      <c r="J17" s="14">
        <f>(G17-C17)/C17</f>
        <v>4.6450908018352083E-2</v>
      </c>
      <c r="K17" s="15">
        <f>(I17-E17)/E17</f>
        <v>8.0576998748800907E-2</v>
      </c>
    </row>
    <row r="18" spans="1:11" ht="24.95" customHeight="1">
      <c r="A18" s="10" t="s">
        <v>43</v>
      </c>
      <c r="B18" s="12">
        <f>SUM(B5:B16)</f>
        <v>15393</v>
      </c>
      <c r="C18" s="12">
        <f t="shared" ref="C18:H18" si="9">SUM(C5:C16)</f>
        <v>385146.40000000037</v>
      </c>
      <c r="D18" s="12">
        <f>SUM(D5:D16)</f>
        <v>2087493.488000002</v>
      </c>
      <c r="E18" s="12">
        <f t="shared" si="9"/>
        <v>357.73427463698954</v>
      </c>
      <c r="F18" s="12">
        <f t="shared" si="9"/>
        <v>13535</v>
      </c>
      <c r="G18" s="12">
        <f t="shared" si="9"/>
        <v>403036.79999999981</v>
      </c>
      <c r="H18" s="12">
        <f t="shared" si="9"/>
        <v>2184459.4559999988</v>
      </c>
      <c r="I18" s="12">
        <f>SUM(I5:I16)</f>
        <v>386.5594288368174</v>
      </c>
      <c r="J18" s="14">
        <f t="shared" si="6"/>
        <v>4.6450908018352041E-2</v>
      </c>
      <c r="K18" s="15">
        <f t="shared" si="7"/>
        <v>8.0576998748800782E-2</v>
      </c>
    </row>
    <row r="19" spans="1:11" ht="21.75" customHeigh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spans="1:11" ht="21.75" customHeight="1">
      <c r="A20" s="1"/>
      <c r="B20" s="20"/>
      <c r="C20" s="20"/>
      <c r="D20" s="20"/>
      <c r="E20" s="20"/>
      <c r="F20" s="20"/>
      <c r="G20" s="20"/>
      <c r="H20" s="20"/>
      <c r="I20" s="20"/>
      <c r="J20" s="20"/>
      <c r="K20" s="21"/>
    </row>
    <row r="21" spans="1:11" ht="21.75" customHeight="1">
      <c r="A21" s="19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40" spans="1:12" ht="21.95" customHeight="1"/>
    <row r="45" spans="1:12" ht="21.75" customHeight="1">
      <c r="A45" s="52" t="s">
        <v>69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2" ht="21.7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2" ht="21.75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12" ht="21.75" customHeight="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</row>
    <row r="49" spans="1:12" ht="21.75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12" ht="21.75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12" ht="42" customHeight="1">
      <c r="A51" s="53" t="s">
        <v>70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</row>
    <row r="52" spans="1:12" s="27" customFormat="1" ht="30" customHeight="1">
      <c r="A52" s="46" t="s">
        <v>71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27" customFormat="1" ht="50.1" customHeight="1">
      <c r="A53" s="38" t="s">
        <v>49</v>
      </c>
      <c r="B53" s="38"/>
      <c r="C53" s="47" t="s">
        <v>72</v>
      </c>
      <c r="D53" s="47"/>
      <c r="E53" s="47"/>
      <c r="F53" s="47"/>
      <c r="G53" s="47"/>
      <c r="H53" s="47"/>
      <c r="I53" s="47"/>
      <c r="J53" s="47"/>
      <c r="K53" s="47"/>
      <c r="L53" s="47"/>
    </row>
    <row r="54" spans="1:12" s="27" customFormat="1" ht="50.1" customHeight="1">
      <c r="A54" s="49" t="s">
        <v>50</v>
      </c>
      <c r="B54" s="49"/>
      <c r="C54" s="48" t="s">
        <v>73</v>
      </c>
      <c r="D54" s="48"/>
      <c r="E54" s="48"/>
      <c r="F54" s="48"/>
      <c r="G54" s="48"/>
      <c r="H54" s="48"/>
      <c r="I54" s="48"/>
      <c r="J54" s="48"/>
      <c r="K54" s="48"/>
      <c r="L54" s="48"/>
    </row>
    <row r="55" spans="1:12" s="27" customFormat="1" ht="50.1" customHeight="1">
      <c r="A55" s="38" t="s">
        <v>51</v>
      </c>
      <c r="B55" s="38"/>
      <c r="C55" s="48" t="s">
        <v>74</v>
      </c>
      <c r="D55" s="48"/>
      <c r="E55" s="48"/>
      <c r="F55" s="48"/>
      <c r="G55" s="48"/>
      <c r="H55" s="48"/>
      <c r="I55" s="48"/>
      <c r="J55" s="48"/>
      <c r="K55" s="48"/>
      <c r="L55" s="48"/>
    </row>
    <row r="56" spans="1:12" s="27" customFormat="1" ht="30" customHeight="1">
      <c r="A56" s="46" t="s">
        <v>75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27" customFormat="1" ht="50.1" customHeight="1">
      <c r="A57" s="38" t="s">
        <v>49</v>
      </c>
      <c r="B57" s="38"/>
      <c r="C57" s="47" t="s">
        <v>76</v>
      </c>
      <c r="D57" s="47"/>
      <c r="E57" s="47"/>
      <c r="F57" s="47"/>
      <c r="G57" s="47"/>
      <c r="H57" s="47"/>
      <c r="I57" s="47"/>
      <c r="J57" s="47"/>
      <c r="K57" s="47"/>
      <c r="L57" s="47"/>
    </row>
    <row r="58" spans="1:12" s="27" customFormat="1" ht="50.1" customHeight="1">
      <c r="A58" s="49" t="s">
        <v>50</v>
      </c>
      <c r="B58" s="49"/>
      <c r="C58" s="48" t="s">
        <v>73</v>
      </c>
      <c r="D58" s="48"/>
      <c r="E58" s="48"/>
      <c r="F58" s="48"/>
      <c r="G58" s="48"/>
      <c r="H58" s="48"/>
      <c r="I58" s="48"/>
      <c r="J58" s="48"/>
      <c r="K58" s="48"/>
      <c r="L58" s="48"/>
    </row>
    <row r="59" spans="1:12" s="27" customFormat="1" ht="50.1" customHeight="1">
      <c r="A59" s="38" t="s">
        <v>51</v>
      </c>
      <c r="B59" s="38"/>
      <c r="C59" s="48" t="s">
        <v>77</v>
      </c>
      <c r="D59" s="48"/>
      <c r="E59" s="48"/>
      <c r="F59" s="48"/>
      <c r="G59" s="48"/>
      <c r="H59" s="48"/>
      <c r="I59" s="48"/>
      <c r="J59" s="48"/>
      <c r="K59" s="48"/>
      <c r="L59" s="48"/>
    </row>
    <row r="60" spans="1:12" s="27" customFormat="1" ht="30" customHeight="1">
      <c r="A60" s="46" t="s">
        <v>78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27" customFormat="1" ht="50.1" customHeight="1">
      <c r="A61" s="38" t="s">
        <v>49</v>
      </c>
      <c r="B61" s="38"/>
      <c r="C61" s="47" t="s">
        <v>79</v>
      </c>
      <c r="D61" s="47"/>
      <c r="E61" s="47"/>
      <c r="F61" s="47"/>
      <c r="G61" s="47"/>
      <c r="H61" s="47"/>
      <c r="I61" s="47"/>
      <c r="J61" s="47"/>
      <c r="K61" s="47"/>
      <c r="L61" s="47"/>
    </row>
    <row r="62" spans="1:12" s="27" customFormat="1" ht="50.1" customHeight="1">
      <c r="A62" s="47" t="s">
        <v>50</v>
      </c>
      <c r="B62" s="47"/>
      <c r="C62" s="51" t="s">
        <v>80</v>
      </c>
      <c r="D62" s="51"/>
      <c r="E62" s="51"/>
      <c r="F62" s="51"/>
      <c r="G62" s="51"/>
      <c r="H62" s="51"/>
      <c r="I62" s="51"/>
      <c r="J62" s="51"/>
      <c r="K62" s="51"/>
      <c r="L62" s="51"/>
    </row>
    <row r="63" spans="1:12" s="27" customFormat="1" ht="50.1" customHeight="1">
      <c r="A63" s="38" t="s">
        <v>51</v>
      </c>
      <c r="B63" s="38"/>
      <c r="C63" s="48" t="s">
        <v>77</v>
      </c>
      <c r="D63" s="48"/>
      <c r="E63" s="48"/>
      <c r="F63" s="48"/>
      <c r="G63" s="48"/>
      <c r="H63" s="48"/>
      <c r="I63" s="48"/>
      <c r="J63" s="48"/>
      <c r="K63" s="48"/>
      <c r="L63" s="48"/>
    </row>
    <row r="64" spans="1:12" s="27" customFormat="1" ht="30" customHeight="1">
      <c r="A64" s="46" t="s">
        <v>81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27" customFormat="1" ht="50.1" customHeight="1">
      <c r="A65" s="38" t="s">
        <v>49</v>
      </c>
      <c r="B65" s="38"/>
      <c r="C65" s="47" t="s">
        <v>82</v>
      </c>
      <c r="D65" s="47"/>
      <c r="E65" s="47"/>
      <c r="F65" s="47"/>
      <c r="G65" s="47"/>
      <c r="H65" s="47"/>
      <c r="I65" s="47"/>
      <c r="J65" s="47"/>
      <c r="K65" s="47"/>
      <c r="L65" s="47"/>
    </row>
    <row r="66" spans="1:12" s="27" customFormat="1" ht="50.1" customHeight="1">
      <c r="A66" s="47" t="s">
        <v>50</v>
      </c>
      <c r="B66" s="47"/>
      <c r="C66" s="48" t="s">
        <v>83</v>
      </c>
      <c r="D66" s="48"/>
      <c r="E66" s="48"/>
      <c r="F66" s="48"/>
      <c r="G66" s="48"/>
      <c r="H66" s="48"/>
      <c r="I66" s="48"/>
      <c r="J66" s="48"/>
      <c r="K66" s="48"/>
      <c r="L66" s="48"/>
    </row>
    <row r="67" spans="1:12" s="27" customFormat="1" ht="50.1" customHeight="1">
      <c r="A67" s="38" t="s">
        <v>51</v>
      </c>
      <c r="B67" s="38"/>
      <c r="C67" s="48" t="s">
        <v>74</v>
      </c>
      <c r="D67" s="48"/>
      <c r="E67" s="48"/>
      <c r="F67" s="48"/>
      <c r="G67" s="48"/>
      <c r="H67" s="48"/>
      <c r="I67" s="48"/>
      <c r="J67" s="48"/>
      <c r="K67" s="48"/>
      <c r="L67" s="48"/>
    </row>
    <row r="68" spans="1:12" s="27" customFormat="1" ht="30" customHeight="1">
      <c r="A68" s="46" t="s">
        <v>84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27" customFormat="1" ht="50.1" customHeight="1">
      <c r="A69" s="38" t="s">
        <v>49</v>
      </c>
      <c r="B69" s="38"/>
      <c r="C69" s="47" t="s">
        <v>85</v>
      </c>
      <c r="D69" s="47"/>
      <c r="E69" s="47"/>
      <c r="F69" s="47"/>
      <c r="G69" s="47"/>
      <c r="H69" s="47"/>
      <c r="I69" s="47"/>
      <c r="J69" s="47"/>
      <c r="K69" s="47"/>
      <c r="L69" s="47"/>
    </row>
    <row r="70" spans="1:12" s="27" customFormat="1" ht="50.1" customHeight="1">
      <c r="A70" s="47" t="s">
        <v>50</v>
      </c>
      <c r="B70" s="47"/>
      <c r="C70" s="48" t="s">
        <v>86</v>
      </c>
      <c r="D70" s="48"/>
      <c r="E70" s="48"/>
      <c r="F70" s="48"/>
      <c r="G70" s="48"/>
      <c r="H70" s="48"/>
      <c r="I70" s="48"/>
      <c r="J70" s="48"/>
      <c r="K70" s="48"/>
      <c r="L70" s="48"/>
    </row>
    <row r="71" spans="1:12" s="27" customFormat="1" ht="50.1" customHeight="1">
      <c r="A71" s="38" t="s">
        <v>51</v>
      </c>
      <c r="B71" s="38"/>
      <c r="C71" s="48" t="s">
        <v>77</v>
      </c>
      <c r="D71" s="48"/>
      <c r="E71" s="48"/>
      <c r="F71" s="48"/>
      <c r="G71" s="48"/>
      <c r="H71" s="48"/>
      <c r="I71" s="48"/>
      <c r="J71" s="48"/>
      <c r="K71" s="48"/>
      <c r="L71" s="48"/>
    </row>
    <row r="72" spans="1:12" s="27" customFormat="1" ht="30" customHeight="1">
      <c r="A72" s="46" t="s">
        <v>87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27" customFormat="1" ht="50.1" customHeight="1">
      <c r="A73" s="38" t="s">
        <v>49</v>
      </c>
      <c r="B73" s="38"/>
      <c r="C73" s="47" t="s">
        <v>88</v>
      </c>
      <c r="D73" s="47"/>
      <c r="E73" s="47"/>
      <c r="F73" s="47"/>
      <c r="G73" s="47"/>
      <c r="H73" s="47"/>
      <c r="I73" s="47"/>
      <c r="J73" s="47"/>
      <c r="K73" s="47"/>
      <c r="L73" s="47"/>
    </row>
    <row r="74" spans="1:12" s="27" customFormat="1" ht="50.1" customHeight="1">
      <c r="A74" s="47" t="s">
        <v>50</v>
      </c>
      <c r="B74" s="47"/>
      <c r="C74" s="50" t="s">
        <v>89</v>
      </c>
      <c r="D74" s="50"/>
      <c r="E74" s="50"/>
      <c r="F74" s="50"/>
      <c r="G74" s="50"/>
      <c r="H74" s="50"/>
      <c r="I74" s="50"/>
      <c r="J74" s="50"/>
      <c r="K74" s="50"/>
      <c r="L74" s="50"/>
    </row>
    <row r="75" spans="1:12" s="27" customFormat="1" ht="50.1" customHeight="1">
      <c r="A75" s="38" t="s">
        <v>51</v>
      </c>
      <c r="B75" s="38"/>
      <c r="C75" s="48" t="s">
        <v>77</v>
      </c>
      <c r="D75" s="48"/>
      <c r="E75" s="48"/>
      <c r="F75" s="48"/>
      <c r="G75" s="48"/>
      <c r="H75" s="48"/>
      <c r="I75" s="48"/>
      <c r="J75" s="48"/>
      <c r="K75" s="48"/>
      <c r="L75" s="48"/>
    </row>
    <row r="76" spans="1:12" s="27" customFormat="1" ht="30" customHeight="1">
      <c r="A76" s="46" t="s">
        <v>90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27" customFormat="1" ht="39.950000000000003" customHeight="1">
      <c r="A77" s="38" t="s">
        <v>49</v>
      </c>
      <c r="B77" s="38"/>
      <c r="C77" s="47" t="s">
        <v>91</v>
      </c>
      <c r="D77" s="47"/>
      <c r="E77" s="47"/>
      <c r="F77" s="47"/>
      <c r="G77" s="47"/>
      <c r="H77" s="47"/>
      <c r="I77" s="47"/>
      <c r="J77" s="47"/>
      <c r="K77" s="47"/>
      <c r="L77" s="47"/>
    </row>
    <row r="78" spans="1:12" s="27" customFormat="1" ht="39.950000000000003" customHeight="1">
      <c r="A78" s="49" t="s">
        <v>50</v>
      </c>
      <c r="B78" s="49"/>
      <c r="C78" s="48" t="s">
        <v>92</v>
      </c>
      <c r="D78" s="48"/>
      <c r="E78" s="48"/>
      <c r="F78" s="48"/>
      <c r="G78" s="48"/>
      <c r="H78" s="48"/>
      <c r="I78" s="48"/>
      <c r="J78" s="48"/>
      <c r="K78" s="48"/>
      <c r="L78" s="48"/>
    </row>
    <row r="79" spans="1:12" s="27" customFormat="1" ht="39.950000000000003" customHeight="1">
      <c r="A79" s="38" t="s">
        <v>51</v>
      </c>
      <c r="B79" s="38"/>
      <c r="C79" s="48" t="s">
        <v>74</v>
      </c>
      <c r="D79" s="48"/>
      <c r="E79" s="48"/>
      <c r="F79" s="48"/>
      <c r="G79" s="48"/>
      <c r="H79" s="48"/>
      <c r="I79" s="48"/>
      <c r="J79" s="48"/>
      <c r="K79" s="48"/>
      <c r="L79" s="48"/>
    </row>
    <row r="80" spans="1:12" s="27" customFormat="1" ht="30" customHeight="1">
      <c r="A80" s="46" t="s">
        <v>93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20" s="27" customFormat="1" ht="39.950000000000003" customHeight="1">
      <c r="A81" s="38" t="s">
        <v>49</v>
      </c>
      <c r="B81" s="38"/>
      <c r="C81" s="47" t="s">
        <v>94</v>
      </c>
      <c r="D81" s="47"/>
      <c r="E81" s="47"/>
      <c r="F81" s="47"/>
      <c r="G81" s="47"/>
      <c r="H81" s="47"/>
      <c r="I81" s="47"/>
      <c r="J81" s="47"/>
      <c r="K81" s="47"/>
      <c r="L81" s="47"/>
    </row>
    <row r="82" spans="1:20" s="27" customFormat="1" ht="39.950000000000003" customHeight="1">
      <c r="A82" s="49" t="s">
        <v>50</v>
      </c>
      <c r="B82" s="49"/>
      <c r="C82" s="48" t="s">
        <v>95</v>
      </c>
      <c r="D82" s="48"/>
      <c r="E82" s="48"/>
      <c r="F82" s="48"/>
      <c r="G82" s="48"/>
      <c r="H82" s="48"/>
      <c r="I82" s="48"/>
      <c r="J82" s="48"/>
      <c r="K82" s="48"/>
      <c r="L82" s="48"/>
    </row>
    <row r="83" spans="1:20" s="27" customFormat="1" ht="39.950000000000003" customHeight="1">
      <c r="A83" s="38" t="s">
        <v>51</v>
      </c>
      <c r="B83" s="38"/>
      <c r="C83" s="48" t="s">
        <v>77</v>
      </c>
      <c r="D83" s="48"/>
      <c r="E83" s="48"/>
      <c r="F83" s="48"/>
      <c r="G83" s="48"/>
      <c r="H83" s="48"/>
      <c r="I83" s="48"/>
      <c r="J83" s="48"/>
      <c r="K83" s="48"/>
      <c r="L83" s="48"/>
    </row>
    <row r="84" spans="1:20" s="27" customFormat="1" ht="30" customHeight="1">
      <c r="A84" s="46" t="s">
        <v>96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20" s="27" customFormat="1" ht="39.950000000000003" customHeight="1">
      <c r="A85" s="38" t="s">
        <v>49</v>
      </c>
      <c r="B85" s="38"/>
      <c r="C85" s="47" t="s">
        <v>97</v>
      </c>
      <c r="D85" s="47"/>
      <c r="E85" s="47"/>
      <c r="F85" s="47"/>
      <c r="G85" s="47"/>
      <c r="H85" s="47"/>
      <c r="I85" s="47"/>
      <c r="J85" s="47"/>
      <c r="K85" s="47"/>
      <c r="L85" s="47"/>
      <c r="M85" s="34"/>
      <c r="N85" s="34"/>
      <c r="O85" s="34"/>
      <c r="P85" s="34"/>
      <c r="Q85" s="34"/>
      <c r="R85" s="34"/>
      <c r="S85" s="34"/>
      <c r="T85" s="34"/>
    </row>
    <row r="86" spans="1:20" s="27" customFormat="1" ht="39.950000000000003" customHeight="1">
      <c r="A86" s="47" t="s">
        <v>50</v>
      </c>
      <c r="B86" s="47"/>
      <c r="C86" s="48" t="s">
        <v>98</v>
      </c>
      <c r="D86" s="48"/>
      <c r="E86" s="48"/>
      <c r="F86" s="48"/>
      <c r="G86" s="48"/>
      <c r="H86" s="48"/>
      <c r="I86" s="48"/>
      <c r="J86" s="48"/>
      <c r="K86" s="48"/>
      <c r="L86" s="48"/>
      <c r="M86" s="34"/>
      <c r="N86" s="34"/>
      <c r="O86" s="34"/>
      <c r="P86" s="34"/>
      <c r="Q86" s="34"/>
      <c r="R86" s="34"/>
      <c r="S86" s="34"/>
      <c r="T86" s="34"/>
    </row>
    <row r="87" spans="1:20" s="27" customFormat="1" ht="39.950000000000003" customHeight="1">
      <c r="A87" s="38" t="s">
        <v>51</v>
      </c>
      <c r="B87" s="38"/>
      <c r="C87" s="48" t="s">
        <v>77</v>
      </c>
      <c r="D87" s="48"/>
      <c r="E87" s="48"/>
      <c r="F87" s="48"/>
      <c r="G87" s="48"/>
      <c r="H87" s="48"/>
      <c r="I87" s="48"/>
      <c r="J87" s="48"/>
      <c r="K87" s="48"/>
      <c r="L87" s="48"/>
      <c r="M87" s="34"/>
      <c r="N87" s="34"/>
      <c r="O87" s="34"/>
      <c r="P87" s="34"/>
      <c r="Q87" s="34"/>
      <c r="R87" s="34"/>
      <c r="S87" s="34"/>
      <c r="T87" s="34"/>
    </row>
    <row r="88" spans="1:20" s="27" customFormat="1" ht="30" customHeight="1">
      <c r="A88" s="46" t="s">
        <v>99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20" s="35" customFormat="1" ht="39.950000000000003" customHeight="1">
      <c r="A89" s="38" t="s">
        <v>49</v>
      </c>
      <c r="B89" s="38"/>
      <c r="C89" s="47" t="s">
        <v>100</v>
      </c>
      <c r="D89" s="47"/>
      <c r="E89" s="47"/>
      <c r="F89" s="47"/>
      <c r="G89" s="47"/>
      <c r="H89" s="47"/>
      <c r="I89" s="47"/>
      <c r="J89" s="47"/>
      <c r="K89" s="47"/>
      <c r="L89" s="47"/>
    </row>
    <row r="90" spans="1:20" s="35" customFormat="1" ht="39.950000000000003" customHeight="1">
      <c r="A90" s="47" t="s">
        <v>50</v>
      </c>
      <c r="B90" s="47"/>
      <c r="C90" s="48" t="s">
        <v>101</v>
      </c>
      <c r="D90" s="48"/>
      <c r="E90" s="48"/>
      <c r="F90" s="48"/>
      <c r="G90" s="48"/>
      <c r="H90" s="48"/>
      <c r="I90" s="48"/>
      <c r="J90" s="48"/>
      <c r="K90" s="48"/>
      <c r="L90" s="48"/>
    </row>
    <row r="91" spans="1:20" s="35" customFormat="1" ht="39.950000000000003" customHeight="1">
      <c r="A91" s="38" t="s">
        <v>51</v>
      </c>
      <c r="B91" s="38"/>
      <c r="C91" s="48" t="s">
        <v>77</v>
      </c>
      <c r="D91" s="48"/>
      <c r="E91" s="48"/>
      <c r="F91" s="48"/>
      <c r="G91" s="48"/>
      <c r="H91" s="48"/>
      <c r="I91" s="48"/>
      <c r="J91" s="48"/>
      <c r="K91" s="48"/>
      <c r="L91" s="48"/>
    </row>
    <row r="92" spans="1:20" s="35" customFormat="1" ht="30" customHeight="1">
      <c r="A92" s="46" t="s">
        <v>102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20" s="35" customFormat="1" ht="39.950000000000003" customHeight="1">
      <c r="A93" s="38" t="s">
        <v>49</v>
      </c>
      <c r="B93" s="38"/>
      <c r="C93" s="47" t="s">
        <v>103</v>
      </c>
      <c r="D93" s="47"/>
      <c r="E93" s="47"/>
      <c r="F93" s="47"/>
      <c r="G93" s="47"/>
      <c r="H93" s="47"/>
      <c r="I93" s="47"/>
      <c r="J93" s="47"/>
      <c r="K93" s="47"/>
      <c r="L93" s="47"/>
    </row>
    <row r="94" spans="1:20" s="35" customFormat="1" ht="81" customHeight="1">
      <c r="A94" s="47" t="s">
        <v>50</v>
      </c>
      <c r="B94" s="47"/>
      <c r="C94" s="48" t="s">
        <v>104</v>
      </c>
      <c r="D94" s="48"/>
      <c r="E94" s="48"/>
      <c r="F94" s="48"/>
      <c r="G94" s="48"/>
      <c r="H94" s="48"/>
      <c r="I94" s="48"/>
      <c r="J94" s="48"/>
      <c r="K94" s="48"/>
      <c r="L94" s="48"/>
    </row>
    <row r="95" spans="1:20" s="35" customFormat="1" ht="39.950000000000003" customHeight="1">
      <c r="A95" s="38" t="s">
        <v>51</v>
      </c>
      <c r="B95" s="38"/>
      <c r="C95" s="48" t="s">
        <v>77</v>
      </c>
      <c r="D95" s="48"/>
      <c r="E95" s="48"/>
      <c r="F95" s="48"/>
      <c r="G95" s="48"/>
      <c r="H95" s="48"/>
      <c r="I95" s="48"/>
      <c r="J95" s="48"/>
      <c r="K95" s="48"/>
      <c r="L95" s="48"/>
    </row>
    <row r="96" spans="1:20" s="35" customFormat="1" ht="30" customHeight="1">
      <c r="A96" s="46" t="s">
        <v>105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35" customFormat="1" ht="39.950000000000003" customHeight="1">
      <c r="A97" s="38" t="s">
        <v>49</v>
      </c>
      <c r="B97" s="38"/>
      <c r="C97" s="47" t="s">
        <v>106</v>
      </c>
      <c r="D97" s="47"/>
      <c r="E97" s="47"/>
      <c r="F97" s="47"/>
      <c r="G97" s="47"/>
      <c r="H97" s="47"/>
      <c r="I97" s="47"/>
      <c r="J97" s="47"/>
      <c r="K97" s="47"/>
      <c r="L97" s="47"/>
    </row>
    <row r="98" spans="1:12" s="35" customFormat="1" ht="39.950000000000003" customHeight="1">
      <c r="A98" s="47" t="s">
        <v>50</v>
      </c>
      <c r="B98" s="47"/>
      <c r="C98" s="48" t="s">
        <v>107</v>
      </c>
      <c r="D98" s="48"/>
      <c r="E98" s="48"/>
      <c r="F98" s="48"/>
      <c r="G98" s="48"/>
      <c r="H98" s="48"/>
      <c r="I98" s="48"/>
      <c r="J98" s="48"/>
      <c r="K98" s="48"/>
      <c r="L98" s="48"/>
    </row>
    <row r="99" spans="1:12" s="35" customFormat="1" ht="39.950000000000003" customHeight="1">
      <c r="A99" s="38" t="s">
        <v>51</v>
      </c>
      <c r="B99" s="38"/>
      <c r="C99" s="48" t="s">
        <v>77</v>
      </c>
      <c r="D99" s="48"/>
      <c r="E99" s="48"/>
      <c r="F99" s="48"/>
      <c r="G99" s="48"/>
      <c r="H99" s="48"/>
      <c r="I99" s="48"/>
      <c r="J99" s="48"/>
      <c r="K99" s="48"/>
      <c r="L99" s="48"/>
    </row>
    <row r="100" spans="1:12" ht="21.75" customHeight="1">
      <c r="A100" s="3"/>
    </row>
    <row r="101" spans="1:12" ht="21.75" customHeight="1">
      <c r="A101" s="3"/>
    </row>
  </sheetData>
  <mergeCells count="67">
    <mergeCell ref="C55:L55"/>
    <mergeCell ref="A2:K2"/>
    <mergeCell ref="A3:A4"/>
    <mergeCell ref="B3:E3"/>
    <mergeCell ref="F3:I3"/>
    <mergeCell ref="J3:K3"/>
    <mergeCell ref="A45:L50"/>
    <mergeCell ref="A51:L51"/>
    <mergeCell ref="A52:L52"/>
    <mergeCell ref="C53:L53"/>
    <mergeCell ref="A54:B54"/>
    <mergeCell ref="C54:L54"/>
    <mergeCell ref="C65:L65"/>
    <mergeCell ref="A56:L56"/>
    <mergeCell ref="C57:L57"/>
    <mergeCell ref="A58:B58"/>
    <mergeCell ref="C58:L58"/>
    <mergeCell ref="C59:L59"/>
    <mergeCell ref="A60:L60"/>
    <mergeCell ref="C61:L61"/>
    <mergeCell ref="A62:B62"/>
    <mergeCell ref="C62:L62"/>
    <mergeCell ref="C63:L63"/>
    <mergeCell ref="A64:L64"/>
    <mergeCell ref="C75:L75"/>
    <mergeCell ref="A66:B66"/>
    <mergeCell ref="C66:L66"/>
    <mergeCell ref="C67:L67"/>
    <mergeCell ref="A68:L68"/>
    <mergeCell ref="C69:L69"/>
    <mergeCell ref="A70:B70"/>
    <mergeCell ref="C70:L70"/>
    <mergeCell ref="C71:L71"/>
    <mergeCell ref="A72:L72"/>
    <mergeCell ref="C73:L73"/>
    <mergeCell ref="A74:B74"/>
    <mergeCell ref="C74:L74"/>
    <mergeCell ref="C85:L85"/>
    <mergeCell ref="A76:L76"/>
    <mergeCell ref="C77:L77"/>
    <mergeCell ref="A78:B78"/>
    <mergeCell ref="C78:L78"/>
    <mergeCell ref="C79:L79"/>
    <mergeCell ref="A80:L80"/>
    <mergeCell ref="C81:L81"/>
    <mergeCell ref="A82:B82"/>
    <mergeCell ref="C82:L82"/>
    <mergeCell ref="C83:L83"/>
    <mergeCell ref="A84:L84"/>
    <mergeCell ref="C95:L95"/>
    <mergeCell ref="A86:B86"/>
    <mergeCell ref="C86:L86"/>
    <mergeCell ref="C87:L87"/>
    <mergeCell ref="A88:L88"/>
    <mergeCell ref="C89:L89"/>
    <mergeCell ref="A90:B90"/>
    <mergeCell ref="C90:L90"/>
    <mergeCell ref="C91:L91"/>
    <mergeCell ref="A92:L92"/>
    <mergeCell ref="C93:L93"/>
    <mergeCell ref="A94:B94"/>
    <mergeCell ref="C94:L94"/>
    <mergeCell ref="A96:L96"/>
    <mergeCell ref="C97:L97"/>
    <mergeCell ref="A98:B98"/>
    <mergeCell ref="C98:L98"/>
    <mergeCell ref="C99:L99"/>
  </mergeCells>
  <pageMargins left="0.2" right="0.18" top="0.42" bottom="0.18" header="0.24" footer="0.08"/>
  <pageSetup paperSize="9" scale="70" orientation="portrait" horizontalDpi="4294967293" verticalDpi="1200"/>
  <headerFooter alignWithMargins="0"/>
  <rowBreaks count="1" manualBreakCount="1">
    <brk id="75" max="1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Prinya Pianussa</dc:creator>
  <cp:keywords/>
  <dc:description/>
  <cp:lastModifiedBy>Jumpon Sriudomsuwan</cp:lastModifiedBy>
  <cp:revision/>
  <dcterms:created xsi:type="dcterms:W3CDTF">2026-08-07T02:44:56Z</dcterms:created>
  <dcterms:modified xsi:type="dcterms:W3CDTF">2026-08-31T01:20:15Z</dcterms:modified>
  <cp:category/>
  <cp:contentStatus/>
</cp:coreProperties>
</file>